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41" windowWidth="15480" windowHeight="11640" firstSheet="1" activeTab="1"/>
  </bookViews>
  <sheets>
    <sheet name="СПРАВКА" sheetId="1" r:id="rId1"/>
    <sheet name="потребители" sheetId="2" r:id="rId2"/>
  </sheets>
  <externalReferences>
    <externalReference r:id="rId5"/>
  </externalReferences>
  <definedNames>
    <definedName name="_xlnm.Print_Area" localSheetId="1">'потребители'!$A$6:$M$105</definedName>
  </definedNames>
  <calcPr fullCalcOnLoad="1"/>
</workbook>
</file>

<file path=xl/sharedStrings.xml><?xml version="1.0" encoding="utf-8"?>
<sst xmlns="http://schemas.openxmlformats.org/spreadsheetml/2006/main" count="768" uniqueCount="316">
  <si>
    <t>№ п/п</t>
  </si>
  <si>
    <t>№ КТП</t>
  </si>
  <si>
    <t>Номер фидера</t>
  </si>
  <si>
    <t>Объект учета</t>
  </si>
  <si>
    <t>ИТОГО</t>
  </si>
  <si>
    <t xml:space="preserve">Справка об объемах переданной электроэнергии </t>
  </si>
  <si>
    <t>За</t>
  </si>
  <si>
    <t>2008 г.</t>
  </si>
  <si>
    <t>в кВт*ч</t>
  </si>
  <si>
    <t>Саратовский регион</t>
  </si>
  <si>
    <t xml:space="preserve">Всего </t>
  </si>
  <si>
    <t>Критерий отбора</t>
  </si>
  <si>
    <t>ВН</t>
  </si>
  <si>
    <t>СН-1</t>
  </si>
  <si>
    <t>СН2</t>
  </si>
  <si>
    <t>НН</t>
  </si>
  <si>
    <t>1.</t>
  </si>
  <si>
    <t>Город</t>
  </si>
  <si>
    <t>"Центральные электрические сети"</t>
  </si>
  <si>
    <t xml:space="preserve">Генеральный директор                                                         </t>
  </si>
  <si>
    <t xml:space="preserve">Директор по транспорту электроэнергии </t>
  </si>
  <si>
    <t xml:space="preserve">ОАО "Волжская МРК" </t>
  </si>
  <si>
    <t>Рябинин В.В.</t>
  </si>
  <si>
    <t xml:space="preserve">субабонентам ООО "Энерго-Комплекс"   </t>
  </si>
  <si>
    <t>ООО "Энерго-Комплекс"</t>
  </si>
  <si>
    <t>Лукашенко А.В.</t>
  </si>
  <si>
    <t>Наименование потребителя</t>
  </si>
  <si>
    <t>Наименование подстанции</t>
  </si>
  <si>
    <t>Уровень напряжения на границе балансовой принадлежности</t>
  </si>
  <si>
    <t>Уровень напряжения, используемый при расчете по данному объекту (ВН, СН-1, СН-2, НН)</t>
  </si>
  <si>
    <t>нежилое помещение</t>
  </si>
  <si>
    <t>ООО "СЭПО-АВТО"</t>
  </si>
  <si>
    <t>РИКО фонд</t>
  </si>
  <si>
    <t>Поданные заявки</t>
  </si>
  <si>
    <t>ИП Сергеева</t>
  </si>
  <si>
    <t>Присоединяемая мощность, кВт</t>
  </si>
  <si>
    <t>ИП Шапкарина</t>
  </si>
  <si>
    <t>ИП Мошкарев</t>
  </si>
  <si>
    <t>Моисеев Д.И.</t>
  </si>
  <si>
    <t>ИП Никитина</t>
  </si>
  <si>
    <t>ИП Никитин</t>
  </si>
  <si>
    <t>ИП Моисеев</t>
  </si>
  <si>
    <t>Старостин В.В.</t>
  </si>
  <si>
    <t>остановочный павильон</t>
  </si>
  <si>
    <t>ООО "СК "Новый век"</t>
  </si>
  <si>
    <t>№ и дата выдачи ТУ</t>
  </si>
  <si>
    <t>Адрес</t>
  </si>
  <si>
    <t>Тельмана 26</t>
  </si>
  <si>
    <t>Тельмана 26 А</t>
  </si>
  <si>
    <t>Тельмана/Пушкина</t>
  </si>
  <si>
    <t>23 от 18 июля 2011</t>
  </si>
  <si>
    <t>Комсомольская</t>
  </si>
  <si>
    <t xml:space="preserve">Степная </t>
  </si>
  <si>
    <t>Горячев Ю.Б.</t>
  </si>
  <si>
    <t>2 от 20 января 2011</t>
  </si>
  <si>
    <t>29 от 2 августа 2011</t>
  </si>
  <si>
    <t>26/2 от 30 июня 2011</t>
  </si>
  <si>
    <t>26/1 от 30 июня 2011</t>
  </si>
  <si>
    <t>6 от 14 февраля 2011</t>
  </si>
  <si>
    <t>ЗАО "ПП "ЖБК-3"</t>
  </si>
  <si>
    <t>жилой дом (2 категория)</t>
  </si>
  <si>
    <t>Энгельс</t>
  </si>
  <si>
    <t>Саратов</t>
  </si>
  <si>
    <t>ООО "ЮСС"</t>
  </si>
  <si>
    <t>ЗАО "ИСК "Союз-С"</t>
  </si>
  <si>
    <t>ООО "Волжский проспект"</t>
  </si>
  <si>
    <t>торгово-офисное здание</t>
  </si>
  <si>
    <t>Пушкина/Телеграфная</t>
  </si>
  <si>
    <t>СН-2</t>
  </si>
  <si>
    <t>коттеджный поселок</t>
  </si>
  <si>
    <t>Волжский проспект</t>
  </si>
  <si>
    <t>Плеханов</t>
  </si>
  <si>
    <t>Чернышевского</t>
  </si>
  <si>
    <t>Волоха 2</t>
  </si>
  <si>
    <t>реконструируемое здание</t>
  </si>
  <si>
    <t xml:space="preserve">Тельмана </t>
  </si>
  <si>
    <t>ТСЖ "Наш дом"</t>
  </si>
  <si>
    <t>Примечание</t>
  </si>
  <si>
    <t>отменена</t>
  </si>
  <si>
    <t>акт выдан</t>
  </si>
  <si>
    <t>Номер договора</t>
  </si>
  <si>
    <t>8 от 30.11.2011</t>
  </si>
  <si>
    <t>9 от 22.12.2011</t>
  </si>
  <si>
    <t>11 от 16.01.2011</t>
  </si>
  <si>
    <t>17 от 28.02.2012</t>
  </si>
  <si>
    <t>18 от 29.02.2012</t>
  </si>
  <si>
    <t>16 от 02.02.2012</t>
  </si>
  <si>
    <t>12 от 26.01.2012</t>
  </si>
  <si>
    <t>13 от 26.01.2012</t>
  </si>
  <si>
    <t>14/1 от 08.02.2012</t>
  </si>
  <si>
    <t>15 от 02.02.2012</t>
  </si>
  <si>
    <t>20 от 13.03.2012</t>
  </si>
  <si>
    <t>ТП-905</t>
  </si>
  <si>
    <t>1 от 28.10.2011</t>
  </si>
  <si>
    <t>4 от 31.10.2011</t>
  </si>
  <si>
    <t>20/1 от 16.04.2012</t>
  </si>
  <si>
    <t>ИП Каменская (ТД Аврора)</t>
  </si>
  <si>
    <t>10 от 16.01.2012</t>
  </si>
  <si>
    <t>14 от 30.01.2012</t>
  </si>
  <si>
    <t>ФЛ Никашкин</t>
  </si>
  <si>
    <t>19 от 12.03.2012</t>
  </si>
  <si>
    <t>нежилое помещение (увеличение к ранее присоединенным 15 кВт)</t>
  </si>
  <si>
    <t>Кузьмин А.В.</t>
  </si>
  <si>
    <t>21 от 23.05.2012</t>
  </si>
  <si>
    <t>22 от 06.06.2012</t>
  </si>
  <si>
    <t>24 от 06.06.2012</t>
  </si>
  <si>
    <t>не подписан заявителем</t>
  </si>
  <si>
    <t>23 от 06.06.2012</t>
  </si>
  <si>
    <t>Пятницина М.А.</t>
  </si>
  <si>
    <t>25 от 26.06.2012</t>
  </si>
  <si>
    <t>Смирнов</t>
  </si>
  <si>
    <t>26 от 23.07.2012</t>
  </si>
  <si>
    <t>Полещенко А.В.</t>
  </si>
  <si>
    <t>27 от 23.07.2012</t>
  </si>
  <si>
    <t>Шапкарина С.В</t>
  </si>
  <si>
    <t>28 от 21.08.2012</t>
  </si>
  <si>
    <t>29 от 21.08.2012</t>
  </si>
  <si>
    <t>ЗАО ТСУ "Энгельсстрой"</t>
  </si>
  <si>
    <t>30 от 23.04.2012</t>
  </si>
  <si>
    <t>Оганесян М.М.</t>
  </si>
  <si>
    <t>жилой дом</t>
  </si>
  <si>
    <t>31 от 02.10.2012</t>
  </si>
  <si>
    <t>ИП Заикин Ю.А.</t>
  </si>
  <si>
    <t>32 от 02.10.2012</t>
  </si>
  <si>
    <t>33 от 04.10.2012</t>
  </si>
  <si>
    <t>Тарахова М.В.</t>
  </si>
  <si>
    <t>34 от 24.10.2012</t>
  </si>
  <si>
    <t>ООО УК "АК Барс Капитал" ДУ ЗПиФ</t>
  </si>
  <si>
    <t>35 от 24.10.2012</t>
  </si>
  <si>
    <t>Карпов А.Г.</t>
  </si>
  <si>
    <t>36 от 20.11.2012</t>
  </si>
  <si>
    <t>5 от 20.01.2011</t>
  </si>
  <si>
    <t xml:space="preserve">стройплощадка </t>
  </si>
  <si>
    <t>ЗАО "Нептун -96"</t>
  </si>
  <si>
    <t>38 от 03.12.2012</t>
  </si>
  <si>
    <t>нежилое помещение (увеличение к ранее присоединенным 45 кВт)</t>
  </si>
  <si>
    <t>стройплощадка (увеличение к ранее присоединенным 90 кВт)</t>
  </si>
  <si>
    <t>39 от  21.01..2013</t>
  </si>
  <si>
    <t>40 от 30.01.2013</t>
  </si>
  <si>
    <t>Панькова О.А.</t>
  </si>
  <si>
    <t>41 от 06.02.2013</t>
  </si>
  <si>
    <t>Мельников В.Н.</t>
  </si>
  <si>
    <t>42 от 08.02.2013</t>
  </si>
  <si>
    <t>жилой комплекс (2 категория)</t>
  </si>
  <si>
    <t>стройплощадка жилого комплекса</t>
  </si>
  <si>
    <t>стройплощадка жил дома в рамках договора 29 от 21.08.2012</t>
  </si>
  <si>
    <t>жилая группа (2 категория)</t>
  </si>
  <si>
    <t>стройплощадка жилой группы</t>
  </si>
  <si>
    <t>43 от 28.02.2013</t>
  </si>
  <si>
    <t>стройплощадка жил дома в рамках договора 43 от 28.02.2013</t>
  </si>
  <si>
    <t>44 от 04.03.2013</t>
  </si>
  <si>
    <t>нежилое помещение (увеличение к ранее присоединенным 14 кВт)</t>
  </si>
  <si>
    <t>45 от 07.03.2013</t>
  </si>
  <si>
    <t>ВРУ нежилых Тельмана</t>
  </si>
  <si>
    <t>стройплощадка жил дома в рамках договора 14/1 от 26.01.2012</t>
  </si>
  <si>
    <t>КТП Вольская</t>
  </si>
  <si>
    <t>РП/ТП Вольская</t>
  </si>
  <si>
    <t>жил дом 11</t>
  </si>
  <si>
    <t>жил дом 12</t>
  </si>
  <si>
    <t>жил дом 6</t>
  </si>
  <si>
    <t>жил дом 7</t>
  </si>
  <si>
    <t>жил дом 8</t>
  </si>
  <si>
    <t>15 кВт</t>
  </si>
  <si>
    <t>свыше 150 кВт</t>
  </si>
  <si>
    <t>до 150 кВт</t>
  </si>
  <si>
    <t>Присоединено</t>
  </si>
  <si>
    <t>Подано</t>
  </si>
  <si>
    <t>итого</t>
  </si>
  <si>
    <t>Заявлено</t>
  </si>
  <si>
    <t>присоединено</t>
  </si>
  <si>
    <t>Новый век</t>
  </si>
  <si>
    <t>ВСЕ ПОТРЕБИТЕЛИ</t>
  </si>
  <si>
    <t>Нежилые в домах Нового века</t>
  </si>
  <si>
    <t>46 от 02.04.2013</t>
  </si>
  <si>
    <t>Щелчков С.Ж.</t>
  </si>
  <si>
    <t>ТП Нестерова</t>
  </si>
  <si>
    <t>офисное здание</t>
  </si>
  <si>
    <t>47 от 02.04.2013</t>
  </si>
  <si>
    <t>ЗАО ПП "ЖБК-3"</t>
  </si>
  <si>
    <t>РП-31</t>
  </si>
  <si>
    <t>ТП-2003</t>
  </si>
  <si>
    <t>ТП-2004</t>
  </si>
  <si>
    <t>КТП-2001</t>
  </si>
  <si>
    <t>РП-32</t>
  </si>
  <si>
    <t>КТП-2002</t>
  </si>
  <si>
    <t>стройплощадкажил дом 2 очередь</t>
  </si>
  <si>
    <t>жил дом Комсомольская 187</t>
  </si>
  <si>
    <t>стройплощадка жил дом Комсомольская 187</t>
  </si>
  <si>
    <t>РП -31</t>
  </si>
  <si>
    <t>всего</t>
  </si>
  <si>
    <t>2 категория</t>
  </si>
  <si>
    <t>всего 695</t>
  </si>
  <si>
    <t>Новый век 2 категория</t>
  </si>
  <si>
    <t>заявлено</t>
  </si>
  <si>
    <t>Новый век всего с 2 категорией</t>
  </si>
  <si>
    <t>+</t>
  </si>
  <si>
    <t>Все ПОТРЕБИТЕЛИ с 2 категорией</t>
  </si>
  <si>
    <t>ООО "СК " ЖБК-3"</t>
  </si>
  <si>
    <t>песпектива</t>
  </si>
  <si>
    <t>ЖБК-3 РП-32</t>
  </si>
  <si>
    <t>Энгельсстрой РП- 31</t>
  </si>
  <si>
    <t>Новый век РП-32</t>
  </si>
  <si>
    <t>Новый век РП-31</t>
  </si>
  <si>
    <t>Заявки строительных компаний с 2 категорией</t>
  </si>
  <si>
    <t>всего 200 акт выдан</t>
  </si>
  <si>
    <t>48 от 29.08.2013</t>
  </si>
  <si>
    <t>ООО "УК-10"</t>
  </si>
  <si>
    <t>ВРУ нежилых 3 подъезд Степная, 57</t>
  </si>
  <si>
    <t>49 от 29.08.2013</t>
  </si>
  <si>
    <t>ВРУ нежилых 1 подъезд Степная, 57</t>
  </si>
  <si>
    <t>Степная-Комсомольская</t>
  </si>
  <si>
    <t>всего 344 акт выдан</t>
  </si>
  <si>
    <t>52 от 06.12.2013</t>
  </si>
  <si>
    <t>жилой комплекс Халтурина (2 категория)</t>
  </si>
  <si>
    <t>Энгельсстрой РП- 32</t>
  </si>
  <si>
    <t xml:space="preserve">НОВЫЙ ВЕК присоединено сучетом 2 категории </t>
  </si>
  <si>
    <t>и  250 кВт на неотключенных стройках по Комсомольская 187 и ж/д 11 Степная/Волоха</t>
  </si>
  <si>
    <r>
      <t xml:space="preserve">Всего </t>
    </r>
    <r>
      <rPr>
        <b/>
        <sz val="16"/>
        <rFont val="Arial Cyr"/>
        <family val="0"/>
      </rPr>
      <t>3313</t>
    </r>
  </si>
  <si>
    <t>с ж/д 11 Степная/ Волоха питается стройплощадка ж/д 12 Степная/Волоха</t>
  </si>
  <si>
    <t>53 от 11.12.2013</t>
  </si>
  <si>
    <t>Многоэтажные жилые дома Дубовская</t>
  </si>
  <si>
    <t>54 от 20.12.2013</t>
  </si>
  <si>
    <t>Шоколов В.А.</t>
  </si>
  <si>
    <t>РП-33</t>
  </si>
  <si>
    <t>Жилой дом на земельном участке 249 Волжский пр-т</t>
  </si>
  <si>
    <t>55 от 20.12.2013</t>
  </si>
  <si>
    <t>Жилой дом на земельном участке 250 Волжский пр-т</t>
  </si>
  <si>
    <t>56 от 20.12.2013</t>
  </si>
  <si>
    <t>Власов Д.А.</t>
  </si>
  <si>
    <t>Жилой дом на земельном участке  Волжский пр-т</t>
  </si>
  <si>
    <t>57 от 24.12.2013</t>
  </si>
  <si>
    <t>Андреева О.А</t>
  </si>
  <si>
    <t>58 от 24.12.2013</t>
  </si>
  <si>
    <t>Назарова О.А</t>
  </si>
  <si>
    <t>Караулова Л.Е.</t>
  </si>
  <si>
    <t>59 от 24.12.2013</t>
  </si>
  <si>
    <t>60 от 24.12.2013</t>
  </si>
  <si>
    <t>Солодко А.Н.</t>
  </si>
  <si>
    <t>61 от 24.12.2013</t>
  </si>
  <si>
    <t>Морорец В.В.</t>
  </si>
  <si>
    <t>Жилой дом Б. Садовая</t>
  </si>
  <si>
    <t>Многоэтажные жилые дома Дубовская стройплощадка в рамках договора 53 от 11.12.2013</t>
  </si>
  <si>
    <t>ООО "Инвестжилстрой"</t>
  </si>
  <si>
    <t>многоэтажный жилой дом пл Свободы 19 (2 категория)</t>
  </si>
  <si>
    <t>63 от 15.04.2014</t>
  </si>
  <si>
    <t>нежилое помещение увеличение мощности до 65 кВт</t>
  </si>
  <si>
    <t>64 от 30.04.2014</t>
  </si>
  <si>
    <t>Погосян</t>
  </si>
  <si>
    <t xml:space="preserve">нежилое помещение </t>
  </si>
  <si>
    <t>всего 55 акт выдан</t>
  </si>
  <si>
    <t>65 от 19.02.2014</t>
  </si>
  <si>
    <t>62 от 30.12.2013</t>
  </si>
  <si>
    <t>66 от 01.07.2014</t>
  </si>
  <si>
    <t>ООО "С-200"</t>
  </si>
  <si>
    <t>нежилое помещение Степная, 57 А</t>
  </si>
  <si>
    <t>всего 250 акт выдан</t>
  </si>
  <si>
    <t>67 от 01.07.2014</t>
  </si>
  <si>
    <t>Безменова Н.Ф.</t>
  </si>
  <si>
    <t>нежилое помещение Тельмана, 26</t>
  </si>
  <si>
    <t>68от 01.07.2014</t>
  </si>
  <si>
    <t>ООО "ПЭК"</t>
  </si>
  <si>
    <t>69 от 14.07.2014</t>
  </si>
  <si>
    <t xml:space="preserve">Лутов </t>
  </si>
  <si>
    <t>нежилое помещение Комсомольская, 185</t>
  </si>
  <si>
    <t>71 от 06.08.2014</t>
  </si>
  <si>
    <t>Фомин</t>
  </si>
  <si>
    <t>Зеленина</t>
  </si>
  <si>
    <t>72 от 06.08.2014</t>
  </si>
  <si>
    <t>73 от 06.08.2014</t>
  </si>
  <si>
    <t>Жданкина</t>
  </si>
  <si>
    <t>нежилое помещение Комсомольская, 189</t>
  </si>
  <si>
    <t>увеличение до 1355 кВт акт выдан</t>
  </si>
  <si>
    <t>всего 75 акт выдан</t>
  </si>
  <si>
    <t>70/1 от 06.08.2014</t>
  </si>
  <si>
    <t>70 от 16.07.2014</t>
  </si>
  <si>
    <t>Боков А.А.</t>
  </si>
  <si>
    <t>увеличение до 40 кВт отменена заявителем</t>
  </si>
  <si>
    <t>Рынкова И.А.</t>
  </si>
  <si>
    <t>Жилой дом Б. Садовая, 23</t>
  </si>
  <si>
    <t>75 от 24.09.2014</t>
  </si>
  <si>
    <t>Шоколова А.А.</t>
  </si>
  <si>
    <t>74 от 06.08.2014</t>
  </si>
  <si>
    <t>Тугушева</t>
  </si>
  <si>
    <t>74/1 от 24.09.2014</t>
  </si>
  <si>
    <t>76 от 21.11.2014</t>
  </si>
  <si>
    <t>ВРУ нежилых Комсомольская, 162</t>
  </si>
  <si>
    <t>77 от 21.11.2014</t>
  </si>
  <si>
    <t>ВРУ нежилых Комсомольская, 160</t>
  </si>
  <si>
    <t>78 от 21.11.2014</t>
  </si>
  <si>
    <t>ООО "СК"Новый век"</t>
  </si>
  <si>
    <t>строплощадка Красноармейская, 84-89</t>
  </si>
  <si>
    <r>
      <t>79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от 21.11.2014</t>
    </r>
  </si>
  <si>
    <t xml:space="preserve">Степная, 55 </t>
  </si>
  <si>
    <t>80 от 04.12.2014</t>
  </si>
  <si>
    <t>стройплощадка Степная-Маяковского</t>
  </si>
  <si>
    <r>
      <t>81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от 05.02.2015</t>
    </r>
  </si>
  <si>
    <t>Ростиславская Г.Г.</t>
  </si>
  <si>
    <r>
      <t>82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от 02.03.2015</t>
    </r>
  </si>
  <si>
    <t>жилой дом Б. Садовая, 17</t>
  </si>
  <si>
    <t>всего 3014 не подписан заявителем</t>
  </si>
  <si>
    <t>увеличение до 30 кВт акт выдан</t>
  </si>
  <si>
    <t>86 от 08.06.2015</t>
  </si>
  <si>
    <r>
      <t>87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от 02.07.2015</t>
    </r>
  </si>
  <si>
    <t>Лобанова И.В.</t>
  </si>
  <si>
    <t>Даутов Х.Х.</t>
  </si>
  <si>
    <t>жилой дом Б. Садовая, 49</t>
  </si>
  <si>
    <r>
      <t>83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от 29.04.2015</t>
    </r>
  </si>
  <si>
    <r>
      <t>84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от 25.05.2015</t>
    </r>
  </si>
  <si>
    <t>Власов А.Ф.</t>
  </si>
  <si>
    <t>жилой дом Б. Садовая, 13</t>
  </si>
  <si>
    <r>
      <t>85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от 08.06.2015</t>
    </r>
  </si>
  <si>
    <t>Лунгу А.И.</t>
  </si>
  <si>
    <t>жилой дом Б. Садовая, 21</t>
  </si>
  <si>
    <t>88 от 02.12.2015</t>
  </si>
  <si>
    <t>Садомов</t>
  </si>
  <si>
    <t>всего 655 акт выдан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</si>
</sst>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0.000000"/>
  </numFmts>
  <fonts count="74">
    <font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sz val="18"/>
      <name val="Arial Cyr"/>
      <family val="0"/>
    </font>
    <font>
      <b/>
      <sz val="8"/>
      <name val="Arial Cyr"/>
      <family val="0"/>
    </font>
    <font>
      <sz val="16"/>
      <name val="Arial Cyr"/>
      <family val="0"/>
    </font>
    <font>
      <b/>
      <i/>
      <sz val="12"/>
      <name val="Arial Cyr"/>
      <family val="0"/>
    </font>
    <font>
      <b/>
      <i/>
      <sz val="16"/>
      <name val="Arial Cyr"/>
      <family val="0"/>
    </font>
    <font>
      <sz val="12"/>
      <name val="Arial Cyr"/>
      <family val="0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b/>
      <sz val="12"/>
      <color indexed="9"/>
      <name val="Arial Cyr"/>
      <family val="0"/>
    </font>
    <font>
      <sz val="12"/>
      <name val="Times NR Cyr MT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R Cyr MT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6"/>
      <name val="Times NR Cyr MT"/>
      <family val="1"/>
    </font>
    <font>
      <b/>
      <sz val="16"/>
      <name val="Times New Roman"/>
      <family val="1"/>
    </font>
    <font>
      <sz val="12"/>
      <color indexed="9"/>
      <name val="Times NR Cyr MT"/>
      <family val="1"/>
    </font>
    <font>
      <b/>
      <sz val="12"/>
      <name val="Times NR Cyr MT"/>
      <family val="1"/>
    </font>
    <font>
      <sz val="14"/>
      <name val="Courier New Cyr"/>
      <family val="3"/>
    </font>
    <font>
      <b/>
      <sz val="14"/>
      <name val="Courier New Cyr"/>
      <family val="3"/>
    </font>
    <font>
      <b/>
      <sz val="12"/>
      <name val="Times New Roman"/>
      <family val="1"/>
    </font>
    <font>
      <sz val="10"/>
      <name val="Arial"/>
      <family val="2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4"/>
      <color indexed="10"/>
      <name val="Courier New Cyr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0"/>
      <color rgb="FFFF0000"/>
      <name val="Arial Cyr"/>
      <family val="0"/>
    </font>
    <font>
      <sz val="14"/>
      <color rgb="FFFF0000"/>
      <name val="Courier New Cyr"/>
      <family val="0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3" fontId="10" fillId="33" borderId="14" xfId="0" applyNumberFormat="1" applyFont="1" applyFill="1" applyBorder="1" applyAlignment="1">
      <alignment horizontal="center"/>
    </xf>
    <xf numFmtId="3" fontId="3" fillId="33" borderId="15" xfId="0" applyNumberFormat="1" applyFont="1" applyFill="1" applyBorder="1" applyAlignment="1">
      <alignment horizontal="left"/>
    </xf>
    <xf numFmtId="3" fontId="10" fillId="33" borderId="15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13" fillId="34" borderId="16" xfId="0" applyFont="1" applyFill="1" applyBorder="1" applyAlignment="1">
      <alignment/>
    </xf>
    <xf numFmtId="3" fontId="6" fillId="34" borderId="17" xfId="0" applyNumberFormat="1" applyFont="1" applyFill="1" applyBorder="1" applyAlignment="1">
      <alignment horizontal="center" vertical="center" wrapText="1"/>
    </xf>
    <xf numFmtId="3" fontId="9" fillId="34" borderId="17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165" fontId="17" fillId="0" borderId="0" xfId="0" applyNumberFormat="1" applyFont="1" applyFill="1" applyAlignment="1">
      <alignment horizontal="center"/>
    </xf>
    <xf numFmtId="164" fontId="17" fillId="0" borderId="0" xfId="0" applyNumberFormat="1" applyFont="1" applyFill="1" applyAlignment="1">
      <alignment horizontal="center"/>
    </xf>
    <xf numFmtId="2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" fontId="23" fillId="0" borderId="0" xfId="0" applyNumberFormat="1" applyFont="1" applyFill="1" applyAlignment="1">
      <alignment horizontal="center"/>
    </xf>
    <xf numFmtId="2" fontId="24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64" fontId="23" fillId="0" borderId="0" xfId="0" applyNumberFormat="1" applyFont="1" applyFill="1" applyAlignment="1">
      <alignment horizontal="center"/>
    </xf>
    <xf numFmtId="2" fontId="23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>
      <alignment horizontal="center"/>
    </xf>
    <xf numFmtId="2" fontId="24" fillId="0" borderId="0" xfId="0" applyNumberFormat="1" applyFont="1" applyFill="1" applyAlignment="1">
      <alignment/>
    </xf>
    <xf numFmtId="1" fontId="24" fillId="0" borderId="0" xfId="0" applyNumberFormat="1" applyFont="1" applyFill="1" applyAlignment="1">
      <alignment horizontal="left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3" fillId="0" borderId="0" xfId="0" applyFont="1" applyFill="1" applyAlignment="1">
      <alignment horizontal="center" wrapText="1"/>
    </xf>
    <xf numFmtId="165" fontId="17" fillId="0" borderId="0" xfId="0" applyNumberFormat="1" applyFont="1" applyFill="1" applyAlignment="1">
      <alignment horizontal="center"/>
    </xf>
    <xf numFmtId="164" fontId="17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27" fillId="0" borderId="0" xfId="0" applyFont="1" applyAlignment="1" applyProtection="1">
      <alignment/>
      <protection locked="0"/>
    </xf>
    <xf numFmtId="0" fontId="27" fillId="0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9" fillId="0" borderId="18" xfId="0" applyFont="1" applyFill="1" applyBorder="1" applyAlignment="1">
      <alignment horizontal="center" vertical="center" textRotation="90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textRotation="90" wrapText="1"/>
    </xf>
    <xf numFmtId="1" fontId="26" fillId="0" borderId="18" xfId="0" applyNumberFormat="1" applyFont="1" applyFill="1" applyBorder="1" applyAlignment="1">
      <alignment horizontal="center" vertical="center" textRotation="90" wrapText="1"/>
    </xf>
    <xf numFmtId="0" fontId="28" fillId="0" borderId="1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/>
    </xf>
    <xf numFmtId="0" fontId="1" fillId="35" borderId="18" xfId="0" applyFont="1" applyFill="1" applyBorder="1" applyAlignment="1">
      <alignment/>
    </xf>
    <xf numFmtId="0" fontId="0" fillId="0" borderId="18" xfId="0" applyBorder="1" applyAlignment="1">
      <alignment horizontal="center" vertical="center" textRotation="90" wrapText="1"/>
    </xf>
    <xf numFmtId="0" fontId="28" fillId="0" borderId="19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 textRotation="90"/>
    </xf>
    <xf numFmtId="0" fontId="26" fillId="0" borderId="19" xfId="0" applyFont="1" applyFill="1" applyBorder="1" applyAlignment="1">
      <alignment horizontal="center" vertical="center" textRotation="90" wrapText="1"/>
    </xf>
    <xf numFmtId="0" fontId="5" fillId="0" borderId="19" xfId="0" applyFont="1" applyBorder="1" applyAlignment="1">
      <alignment/>
    </xf>
    <xf numFmtId="0" fontId="1" fillId="35" borderId="19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/>
    </xf>
    <xf numFmtId="0" fontId="0" fillId="0" borderId="18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0" fillId="37" borderId="18" xfId="0" applyFont="1" applyFill="1" applyBorder="1" applyAlignment="1">
      <alignment wrapText="1"/>
    </xf>
    <xf numFmtId="0" fontId="27" fillId="37" borderId="18" xfId="0" applyFont="1" applyFill="1" applyBorder="1" applyAlignment="1">
      <alignment vertical="center" wrapText="1"/>
    </xf>
    <xf numFmtId="0" fontId="27" fillId="37" borderId="18" xfId="0" applyFont="1" applyFill="1" applyBorder="1" applyAlignment="1">
      <alignment horizontal="center" vertical="center"/>
    </xf>
    <xf numFmtId="49" fontId="30" fillId="37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18" xfId="0" applyFill="1" applyBorder="1" applyAlignment="1">
      <alignment horizontal="center" vertical="center" wrapText="1"/>
    </xf>
    <xf numFmtId="0" fontId="5" fillId="37" borderId="19" xfId="0" applyFont="1" applyFill="1" applyBorder="1" applyAlignment="1">
      <alignment/>
    </xf>
    <xf numFmtId="0" fontId="5" fillId="37" borderId="18" xfId="0" applyFont="1" applyFill="1" applyBorder="1" applyAlignment="1">
      <alignment/>
    </xf>
    <xf numFmtId="0" fontId="70" fillId="38" borderId="19" xfId="0" applyFont="1" applyFill="1" applyBorder="1" applyAlignment="1">
      <alignment/>
    </xf>
    <xf numFmtId="0" fontId="27" fillId="37" borderId="18" xfId="0" applyFont="1" applyFill="1" applyBorder="1" applyAlignment="1">
      <alignment horizontal="center" vertical="center" wrapText="1"/>
    </xf>
    <xf numFmtId="0" fontId="0" fillId="37" borderId="18" xfId="0" applyFont="1" applyFill="1" applyBorder="1" applyAlignment="1">
      <alignment wrapText="1"/>
    </xf>
    <xf numFmtId="0" fontId="5" fillId="37" borderId="0" xfId="0" applyFont="1" applyFill="1" applyAlignment="1">
      <alignment/>
    </xf>
    <xf numFmtId="0" fontId="0" fillId="37" borderId="18" xfId="0" applyFont="1" applyFill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right"/>
    </xf>
    <xf numFmtId="0" fontId="0" fillId="37" borderId="18" xfId="0" applyFont="1" applyFill="1" applyBorder="1" applyAlignment="1">
      <alignment horizontal="center" vertical="center" wrapText="1"/>
    </xf>
    <xf numFmtId="0" fontId="70" fillId="38" borderId="19" xfId="0" applyFont="1" applyFill="1" applyBorder="1" applyAlignment="1">
      <alignment horizontal="right"/>
    </xf>
    <xf numFmtId="0" fontId="0" fillId="37" borderId="18" xfId="0" applyFont="1" applyFill="1" applyBorder="1" applyAlignment="1">
      <alignment horizontal="left" vertical="center" wrapText="1"/>
    </xf>
    <xf numFmtId="0" fontId="5" fillId="37" borderId="18" xfId="0" applyFont="1" applyFill="1" applyBorder="1" applyAlignment="1">
      <alignment horizontal="center"/>
    </xf>
    <xf numFmtId="0" fontId="5" fillId="37" borderId="18" xfId="0" applyFont="1" applyFill="1" applyBorder="1" applyAlignment="1">
      <alignment horizontal="right"/>
    </xf>
    <xf numFmtId="0" fontId="5" fillId="37" borderId="18" xfId="0" applyFont="1" applyFill="1" applyBorder="1" applyAlignment="1">
      <alignment horizontal="right" vertical="center"/>
    </xf>
    <xf numFmtId="0" fontId="5" fillId="37" borderId="18" xfId="0" applyFont="1" applyFill="1" applyBorder="1" applyAlignment="1">
      <alignment horizontal="left" vertical="center"/>
    </xf>
    <xf numFmtId="0" fontId="1" fillId="0" borderId="18" xfId="0" applyFont="1" applyBorder="1" applyAlignment="1">
      <alignment/>
    </xf>
    <xf numFmtId="0" fontId="1" fillId="39" borderId="18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70" fillId="38" borderId="18" xfId="0" applyFont="1" applyFill="1" applyBorder="1" applyAlignment="1">
      <alignment horizontal="center" vertical="center"/>
    </xf>
    <xf numFmtId="0" fontId="71" fillId="38" borderId="18" xfId="0" applyFont="1" applyFill="1" applyBorder="1" applyAlignment="1">
      <alignment wrapText="1"/>
    </xf>
    <xf numFmtId="0" fontId="72" fillId="38" borderId="18" xfId="0" applyFont="1" applyFill="1" applyBorder="1" applyAlignment="1">
      <alignment vertical="center" wrapText="1"/>
    </xf>
    <xf numFmtId="0" fontId="72" fillId="38" borderId="18" xfId="0" applyFont="1" applyFill="1" applyBorder="1" applyAlignment="1">
      <alignment horizontal="center" vertical="center"/>
    </xf>
    <xf numFmtId="49" fontId="73" fillId="38" borderId="18" xfId="0" applyNumberFormat="1" applyFont="1" applyFill="1" applyBorder="1" applyAlignment="1" applyProtection="1">
      <alignment horizontal="center" vertical="center" wrapText="1"/>
      <protection locked="0"/>
    </xf>
    <xf numFmtId="0" fontId="71" fillId="38" borderId="18" xfId="0" applyFont="1" applyFill="1" applyBorder="1" applyAlignment="1">
      <alignment horizontal="center" vertical="center" wrapText="1"/>
    </xf>
    <xf numFmtId="0" fontId="70" fillId="38" borderId="18" xfId="0" applyFont="1" applyFill="1" applyBorder="1" applyAlignment="1">
      <alignment/>
    </xf>
    <xf numFmtId="0" fontId="72" fillId="38" borderId="18" xfId="0" applyFont="1" applyFill="1" applyBorder="1" applyAlignment="1">
      <alignment horizontal="center" vertical="center" wrapText="1"/>
    </xf>
    <xf numFmtId="0" fontId="71" fillId="38" borderId="18" xfId="0" applyFont="1" applyFill="1" applyBorder="1" applyAlignment="1">
      <alignment horizontal="left" vertical="center" wrapText="1"/>
    </xf>
    <xf numFmtId="0" fontId="70" fillId="38" borderId="18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5" fillId="0" borderId="18" xfId="0" applyFont="1" applyBorder="1" applyAlignment="1">
      <alignment wrapText="1"/>
    </xf>
    <xf numFmtId="0" fontId="5" fillId="36" borderId="18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left" vertical="center" wrapText="1"/>
    </xf>
    <xf numFmtId="0" fontId="27" fillId="36" borderId="18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/>
    </xf>
    <xf numFmtId="0" fontId="5" fillId="36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5" fillId="38" borderId="18" xfId="0" applyFont="1" applyFill="1" applyBorder="1" applyAlignment="1">
      <alignment horizontal="center" vertical="center"/>
    </xf>
    <xf numFmtId="0" fontId="0" fillId="38" borderId="18" xfId="0" applyFont="1" applyFill="1" applyBorder="1" applyAlignment="1">
      <alignment horizontal="center" vertical="center" wrapText="1"/>
    </xf>
    <xf numFmtId="0" fontId="0" fillId="38" borderId="18" xfId="0" applyFont="1" applyFill="1" applyBorder="1" applyAlignment="1">
      <alignment horizontal="left" vertical="center" wrapText="1"/>
    </xf>
    <xf numFmtId="0" fontId="27" fillId="38" borderId="18" xfId="0" applyFont="1" applyFill="1" applyBorder="1" applyAlignment="1">
      <alignment horizontal="center" vertical="center"/>
    </xf>
    <xf numFmtId="0" fontId="5" fillId="38" borderId="18" xfId="0" applyFont="1" applyFill="1" applyBorder="1" applyAlignment="1">
      <alignment horizontal="center"/>
    </xf>
    <xf numFmtId="0" fontId="5" fillId="38" borderId="19" xfId="0" applyFont="1" applyFill="1" applyBorder="1" applyAlignment="1">
      <alignment/>
    </xf>
    <xf numFmtId="0" fontId="5" fillId="38" borderId="18" xfId="0" applyFont="1" applyFill="1" applyBorder="1" applyAlignment="1">
      <alignment/>
    </xf>
    <xf numFmtId="0" fontId="27" fillId="38" borderId="18" xfId="0" applyFont="1" applyFill="1" applyBorder="1" applyAlignment="1">
      <alignment vertical="center" wrapText="1"/>
    </xf>
    <xf numFmtId="49" fontId="30" fillId="38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38" borderId="18" xfId="0" applyFill="1" applyBorder="1" applyAlignment="1">
      <alignment horizontal="center" vertical="center" wrapText="1"/>
    </xf>
    <xf numFmtId="0" fontId="5" fillId="38" borderId="19" xfId="0" applyFont="1" applyFill="1" applyBorder="1" applyAlignment="1">
      <alignment horizontal="right"/>
    </xf>
    <xf numFmtId="0" fontId="0" fillId="36" borderId="18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0" xfId="0" applyFill="1" applyBorder="1" applyAlignment="1">
      <alignment/>
    </xf>
    <xf numFmtId="0" fontId="5" fillId="36" borderId="0" xfId="0" applyFont="1" applyFill="1" applyAlignment="1">
      <alignment/>
    </xf>
    <xf numFmtId="0" fontId="8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34" borderId="19" xfId="0" applyFont="1" applyFill="1" applyBorder="1" applyAlignment="1">
      <alignment horizontal="left" vertical="center" wrapText="1"/>
    </xf>
    <xf numFmtId="0" fontId="12" fillId="34" borderId="17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0" fillId="0" borderId="18" xfId="0" applyBorder="1" applyAlignment="1">
      <alignment/>
    </xf>
    <xf numFmtId="0" fontId="28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1" fillId="0" borderId="18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35" borderId="18" xfId="0" applyFont="1" applyFill="1" applyBorder="1" applyAlignment="1">
      <alignment vertical="center"/>
    </xf>
    <xf numFmtId="0" fontId="1" fillId="35" borderId="19" xfId="0" applyFont="1" applyFill="1" applyBorder="1" applyAlignment="1">
      <alignment vertical="center"/>
    </xf>
    <xf numFmtId="0" fontId="1" fillId="35" borderId="20" xfId="0" applyFont="1" applyFill="1" applyBorder="1" applyAlignment="1">
      <alignment vertical="center"/>
    </xf>
    <xf numFmtId="0" fontId="1" fillId="35" borderId="17" xfId="0" applyFont="1" applyFill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8;&#1099;&#1096;&#1077;&#1074;&#1072;\&#1055;&#1086;&#1083;&#1077;&#1079;&#1085;&#1099;&#1081;%20&#1086;&#1090;&#1087;&#1091;&#1089;&#1082;%202008\&#1071;&#1085;&#1074;&#1072;&#1088;&#1100;\&#1056;&#1059;&#1057;&#1069;&#1053;&#1045;&#1056;&#1043;&#1054;&#1057;&#1041;&#1067;&#1058;\&#1042;&#1077;&#1076;&#1086;&#1084;&#1086;&#1089;&#1090;&#1100;%20&#1054;&#1054;&#1054;%20&#1056;&#1091;&#1089;&#1101;&#1085;&#1077;&#1088;&#1075;&#1086;&#1089;&#1073;&#109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"/>
      <sheetName val="Уровни"/>
    </sheetNames>
    <sheetDataSet>
      <sheetData sheetId="0">
        <row r="5">
          <cell r="J5" t="str">
            <v>Январь</v>
          </cell>
        </row>
        <row r="9">
          <cell r="W9">
            <v>1199790</v>
          </cell>
          <cell r="AD9" t="str">
            <v>ГородВН</v>
          </cell>
        </row>
        <row r="10">
          <cell r="W10">
            <v>111300.00000000001</v>
          </cell>
          <cell r="AD10" t="str">
            <v>ГородВН</v>
          </cell>
        </row>
        <row r="11">
          <cell r="W11">
            <v>52600.00000000002</v>
          </cell>
          <cell r="AD11" t="str">
            <v>ГородВН</v>
          </cell>
        </row>
        <row r="12">
          <cell r="W12">
            <v>1428859.9999999998</v>
          </cell>
          <cell r="AD12" t="str">
            <v>ГородСН-1</v>
          </cell>
        </row>
        <row r="13">
          <cell r="W13">
            <v>690912.0000000002</v>
          </cell>
          <cell r="AD13" t="str">
            <v>ГородВН</v>
          </cell>
        </row>
        <row r="14">
          <cell r="W14">
            <v>6315068.037650016</v>
          </cell>
          <cell r="AD14" t="str">
            <v>ГородВН</v>
          </cell>
        </row>
        <row r="15">
          <cell r="W15">
            <v>23529</v>
          </cell>
          <cell r="AD15" t="str">
            <v>ГородВН</v>
          </cell>
        </row>
        <row r="16">
          <cell r="W16">
            <v>0</v>
          </cell>
          <cell r="AD16" t="str">
            <v>ГородВН</v>
          </cell>
        </row>
        <row r="17">
          <cell r="W17">
            <v>728213.484</v>
          </cell>
          <cell r="AD17" t="str">
            <v>ГородВН</v>
          </cell>
        </row>
        <row r="18">
          <cell r="W18">
            <v>0</v>
          </cell>
          <cell r="AD18" t="str">
            <v>ГородВН</v>
          </cell>
        </row>
        <row r="19">
          <cell r="W19">
            <v>0</v>
          </cell>
          <cell r="AD19" t="str">
            <v>ГородВН</v>
          </cell>
        </row>
        <row r="20">
          <cell r="W20">
            <v>2637821.999999999</v>
          </cell>
          <cell r="AD20" t="str">
            <v>Б.Карабулакский РЭСВН</v>
          </cell>
        </row>
        <row r="21">
          <cell r="W21">
            <v>-3319.7999999999997</v>
          </cell>
          <cell r="AD21" t="str">
            <v>Б.Карабулакский РЭСВН</v>
          </cell>
        </row>
        <row r="22">
          <cell r="W22">
            <v>0</v>
          </cell>
          <cell r="AD22" t="str">
            <v>Б.Карабулакский РЭСВН</v>
          </cell>
        </row>
        <row r="23">
          <cell r="W23">
            <v>0</v>
          </cell>
          <cell r="AD23" t="str">
            <v>Б.Карабулакский РЭСВН</v>
          </cell>
        </row>
        <row r="24">
          <cell r="W24">
            <v>10790</v>
          </cell>
          <cell r="AD24" t="str">
            <v>Б.Карабулакский РЭССН2</v>
          </cell>
        </row>
        <row r="25">
          <cell r="W25">
            <v>46819</v>
          </cell>
          <cell r="AD25" t="str">
            <v>Б.Карабулакский РЭССН2</v>
          </cell>
        </row>
        <row r="26">
          <cell r="W26">
            <v>398</v>
          </cell>
          <cell r="AD26" t="str">
            <v>Б.Карабулакский РЭСНН</v>
          </cell>
        </row>
        <row r="27">
          <cell r="W27">
            <v>720</v>
          </cell>
          <cell r="AD27" t="str">
            <v>Б.Карабулакский РЭСНН</v>
          </cell>
        </row>
        <row r="28">
          <cell r="W28">
            <v>10567</v>
          </cell>
          <cell r="AD28" t="str">
            <v>Б.Карабулакский РЭССН2</v>
          </cell>
        </row>
        <row r="29">
          <cell r="W29">
            <v>6817</v>
          </cell>
          <cell r="AD29" t="str">
            <v>Балтайский РЭССН2</v>
          </cell>
        </row>
        <row r="30">
          <cell r="W30">
            <v>458343.6000000001</v>
          </cell>
          <cell r="AD30" t="str">
            <v>Н.Бурасский РЭСВН</v>
          </cell>
        </row>
        <row r="31">
          <cell r="W31">
            <v>-3498.000000000003</v>
          </cell>
          <cell r="AD31" t="str">
            <v>Н.Бурасский РЭСВН</v>
          </cell>
        </row>
        <row r="32">
          <cell r="W32">
            <v>3627194.9999999986</v>
          </cell>
          <cell r="AD32" t="str">
            <v>Н.Бурасский РЭСВН</v>
          </cell>
        </row>
        <row r="33">
          <cell r="W33">
            <v>-97680.00000000003</v>
          </cell>
          <cell r="AD33" t="str">
            <v>Н.Бурасский РЭСВН</v>
          </cell>
        </row>
        <row r="34">
          <cell r="W34">
            <v>9163</v>
          </cell>
          <cell r="AD34" t="str">
            <v>Н.Бурасский РЭССН2</v>
          </cell>
        </row>
        <row r="35">
          <cell r="W35">
            <v>4643</v>
          </cell>
          <cell r="AD35" t="str">
            <v>Н.Бурасский РЭССН2</v>
          </cell>
        </row>
        <row r="36">
          <cell r="W36">
            <v>16387</v>
          </cell>
          <cell r="AD36" t="str">
            <v>Н.Бурасский РЭССН2</v>
          </cell>
        </row>
        <row r="37">
          <cell r="W37">
            <v>2307</v>
          </cell>
          <cell r="AD37" t="str">
            <v>Н.Бурасский РЭССН2</v>
          </cell>
        </row>
        <row r="38">
          <cell r="W38">
            <v>0</v>
          </cell>
          <cell r="AD38" t="str">
            <v>Н.Бурасский РЭССН2</v>
          </cell>
        </row>
        <row r="39">
          <cell r="W39">
            <v>980940</v>
          </cell>
          <cell r="AD39" t="str">
            <v>"Ершовский РЭС"ВН</v>
          </cell>
        </row>
        <row r="40">
          <cell r="W40">
            <v>402600.0000000001</v>
          </cell>
          <cell r="AD40" t="str">
            <v>"Ершовский РЭС"ВН</v>
          </cell>
        </row>
        <row r="41">
          <cell r="W41">
            <v>1123</v>
          </cell>
          <cell r="AD41" t="str">
            <v>"Ершовский РЭС"СН2</v>
          </cell>
        </row>
        <row r="42">
          <cell r="W42">
            <v>42327.8604</v>
          </cell>
          <cell r="AD42" t="str">
            <v>"Ершовский РЭС"СН2</v>
          </cell>
        </row>
        <row r="43">
          <cell r="W43">
            <v>18005.999999999993</v>
          </cell>
          <cell r="AD43" t="str">
            <v>"Ершовский РЭС"ВН</v>
          </cell>
        </row>
        <row r="44">
          <cell r="W44">
            <v>230939.99999999997</v>
          </cell>
          <cell r="AD44" t="str">
            <v>"Ершовский РЭС"ВН</v>
          </cell>
        </row>
        <row r="45">
          <cell r="W45">
            <v>49900.00000000001</v>
          </cell>
          <cell r="AD45" t="str">
            <v>"Дергачёвский РЭС"ВН</v>
          </cell>
        </row>
        <row r="46">
          <cell r="W46">
            <v>19.999999999999574</v>
          </cell>
          <cell r="AD46" t="str">
            <v>"Дергачёвский РЭС"ВН</v>
          </cell>
        </row>
        <row r="47">
          <cell r="W47">
            <v>156200</v>
          </cell>
          <cell r="AD47" t="str">
            <v>"Дергачёвский РЭС"ВН</v>
          </cell>
        </row>
        <row r="48">
          <cell r="W48">
            <v>56429.99999999998</v>
          </cell>
          <cell r="AD48" t="str">
            <v>"Новоузенский РЭС"ВН</v>
          </cell>
        </row>
        <row r="49">
          <cell r="W49">
            <v>198339.99999999997</v>
          </cell>
          <cell r="AD49" t="str">
            <v>"Озинский РЭС"ВН</v>
          </cell>
        </row>
        <row r="50">
          <cell r="W50">
            <v>12340.000000000004</v>
          </cell>
          <cell r="AD50" t="str">
            <v>"Алгайский РЭС"ВН</v>
          </cell>
        </row>
        <row r="51">
          <cell r="W51">
            <v>17255.68</v>
          </cell>
          <cell r="AD51" t="str">
            <v>"Алгайский РЭС"СН2</v>
          </cell>
        </row>
        <row r="52">
          <cell r="W52">
            <v>7673.8</v>
          </cell>
          <cell r="AD52" t="str">
            <v>"Алгайский РЭС"СН2</v>
          </cell>
        </row>
        <row r="53">
          <cell r="W53">
            <v>187214.9999999999</v>
          </cell>
          <cell r="AD53" t="str">
            <v>Федоровский РЭСВН</v>
          </cell>
        </row>
        <row r="54">
          <cell r="W54">
            <v>6249.32402</v>
          </cell>
          <cell r="AD54" t="str">
            <v>Краснокутский РЭССН2</v>
          </cell>
        </row>
        <row r="55">
          <cell r="W55">
            <v>7137.860439999998</v>
          </cell>
          <cell r="AD55" t="str">
            <v>Краснокутский РЭССН2</v>
          </cell>
        </row>
        <row r="56">
          <cell r="W56">
            <v>24554.667159999994</v>
          </cell>
          <cell r="AD56" t="str">
            <v>Краснокутский РЭССН2</v>
          </cell>
        </row>
        <row r="57">
          <cell r="W57">
            <v>5734.916880000001</v>
          </cell>
          <cell r="AD57" t="str">
            <v>Краснокутский РЭССН2</v>
          </cell>
        </row>
        <row r="58">
          <cell r="W58">
            <v>23859.54634</v>
          </cell>
          <cell r="AD58" t="str">
            <v>Краснокутский РЭССН2</v>
          </cell>
        </row>
        <row r="59">
          <cell r="W59">
            <v>217299.99999999994</v>
          </cell>
          <cell r="AD59" t="str">
            <v>Краснокутский РЭССН2</v>
          </cell>
        </row>
        <row r="60">
          <cell r="W60">
            <v>35289.0184</v>
          </cell>
          <cell r="AD60" t="str">
            <v>Энгельсский РЭСВН</v>
          </cell>
        </row>
        <row r="61">
          <cell r="W61">
            <v>667350.4334400008</v>
          </cell>
          <cell r="AD61" t="str">
            <v>Энгельсский РЭСВН</v>
          </cell>
        </row>
        <row r="62">
          <cell r="W62">
            <v>1353068.0063999996</v>
          </cell>
          <cell r="AD62" t="str">
            <v>Энгельсский РЭСВН</v>
          </cell>
        </row>
        <row r="63">
          <cell r="W63">
            <v>0</v>
          </cell>
          <cell r="AD63" t="str">
            <v>Энгельсский РЭСВН</v>
          </cell>
        </row>
        <row r="64">
          <cell r="W64">
            <v>4321799.487999998</v>
          </cell>
          <cell r="AD64" t="str">
            <v>Энгельсский РЭСВН</v>
          </cell>
        </row>
        <row r="65">
          <cell r="W65">
            <v>0</v>
          </cell>
          <cell r="AD65" t="str">
            <v>Энгельсский РЭСВН</v>
          </cell>
        </row>
        <row r="66">
          <cell r="W66">
            <v>0</v>
          </cell>
          <cell r="AD66" t="str">
            <v>Энгельсский РЭСВН</v>
          </cell>
        </row>
        <row r="67">
          <cell r="W67">
            <v>423520</v>
          </cell>
          <cell r="AD67" t="str">
            <v>Энгельсский РЭСВН</v>
          </cell>
        </row>
        <row r="68">
          <cell r="W68">
            <v>493920.00000000006</v>
          </cell>
          <cell r="AD68" t="str">
            <v>Энгельсский РЭСВН</v>
          </cell>
        </row>
        <row r="69">
          <cell r="W69">
            <v>194345.99999999994</v>
          </cell>
          <cell r="AD69" t="str">
            <v>Советский РЭСВН</v>
          </cell>
        </row>
        <row r="70">
          <cell r="W70">
            <v>118746.00000000004</v>
          </cell>
          <cell r="AD70" t="str">
            <v>Советский РЭСВН</v>
          </cell>
        </row>
        <row r="71">
          <cell r="W71">
            <v>61163.99999999999</v>
          </cell>
          <cell r="AD71" t="str">
            <v>"Пугачевский РЭС"ВН</v>
          </cell>
        </row>
        <row r="72">
          <cell r="W72">
            <v>240358.44</v>
          </cell>
          <cell r="AD72" t="str">
            <v>"Пугачевский РЭС"ВН</v>
          </cell>
        </row>
        <row r="73">
          <cell r="W73">
            <v>43272.37000000001</v>
          </cell>
          <cell r="AD73" t="str">
            <v>"Пугачевский РЭС"ВН</v>
          </cell>
        </row>
        <row r="74">
          <cell r="W74">
            <v>346654.13999999996</v>
          </cell>
          <cell r="AD74" t="str">
            <v>"Пугачевский РЭС"ВН</v>
          </cell>
        </row>
        <row r="75">
          <cell r="W75">
            <v>9245.35</v>
          </cell>
          <cell r="AD75" t="str">
            <v>"Пугачевский РЭС"ВН</v>
          </cell>
        </row>
        <row r="76">
          <cell r="W76">
            <v>2710.592</v>
          </cell>
          <cell r="AD76" t="str">
            <v>"Пугачевский РЭС"ВН</v>
          </cell>
        </row>
        <row r="77">
          <cell r="W77">
            <v>533.0280000000004</v>
          </cell>
          <cell r="AD77" t="str">
            <v>"Пугачевский РЭС"ВН</v>
          </cell>
        </row>
        <row r="78">
          <cell r="W78">
            <v>18670.409999999967</v>
          </cell>
          <cell r="AD78" t="str">
            <v>"Пугачевский РЭС"ВН</v>
          </cell>
        </row>
        <row r="79">
          <cell r="W79">
            <v>11353.319999999994</v>
          </cell>
          <cell r="AD79" t="str">
            <v>"Пугачевский РЭС"ВН</v>
          </cell>
        </row>
        <row r="80">
          <cell r="W80">
            <v>359190.00000000006</v>
          </cell>
          <cell r="AD80" t="str">
            <v>"Пугачевский РЭС"ВН</v>
          </cell>
        </row>
        <row r="81">
          <cell r="W81">
            <v>17180.000000000007</v>
          </cell>
          <cell r="AD81" t="str">
            <v>"Ивантеевский РЭС"ВН</v>
          </cell>
        </row>
        <row r="82">
          <cell r="W82">
            <v>12680</v>
          </cell>
          <cell r="AD82" t="str">
            <v>"Ивантеевский РЭС"СН2</v>
          </cell>
        </row>
        <row r="83">
          <cell r="W83">
            <v>135070</v>
          </cell>
          <cell r="AD83" t="str">
            <v>"Ивантеевский РЭС"ВН</v>
          </cell>
        </row>
        <row r="84">
          <cell r="W84">
            <v>253920.72</v>
          </cell>
          <cell r="AD84" t="str">
            <v>"Перелюбский РЭС"СН-1</v>
          </cell>
        </row>
        <row r="85">
          <cell r="W85">
            <v>405282.12</v>
          </cell>
          <cell r="AD85" t="str">
            <v>"Перелюбский РЭС"СН-1</v>
          </cell>
        </row>
        <row r="86">
          <cell r="W86">
            <v>178.011</v>
          </cell>
          <cell r="AD86" t="str">
            <v>"Перелюбский РЭС"СН-1</v>
          </cell>
        </row>
        <row r="87">
          <cell r="W87">
            <v>0</v>
          </cell>
          <cell r="AD87" t="str">
            <v>"Перелюбский РЭС"СН-1</v>
          </cell>
        </row>
        <row r="88">
          <cell r="W88">
            <v>1896452.0621500039</v>
          </cell>
          <cell r="AD88" t="str">
            <v>Екатериновский  РЭСВН</v>
          </cell>
        </row>
        <row r="89">
          <cell r="W89">
            <v>36682</v>
          </cell>
          <cell r="AD89" t="str">
            <v>Екатериновский  РЭСВН</v>
          </cell>
        </row>
        <row r="90">
          <cell r="W90">
            <v>-181179.72785000093</v>
          </cell>
          <cell r="AD90" t="str">
            <v>Екатериновский  РЭСВН</v>
          </cell>
        </row>
        <row r="91">
          <cell r="W91">
            <v>0</v>
          </cell>
          <cell r="AD91" t="str">
            <v>Екатериновский  РЭСВН</v>
          </cell>
        </row>
        <row r="92">
          <cell r="W92">
            <v>27176.483559999968</v>
          </cell>
          <cell r="AD92" t="str">
            <v>Екатериновский  РЭСВН</v>
          </cell>
        </row>
        <row r="93">
          <cell r="W93">
            <v>6210</v>
          </cell>
          <cell r="AD93" t="str">
            <v>Екатериновский  РЭСНН</v>
          </cell>
        </row>
        <row r="94">
          <cell r="W94">
            <v>170</v>
          </cell>
          <cell r="AD94" t="str">
            <v>Екатериновский  РЭСНН</v>
          </cell>
        </row>
        <row r="95">
          <cell r="W95">
            <v>10598.32799999997</v>
          </cell>
          <cell r="AD95" t="str">
            <v>Татищевский РЭССН2</v>
          </cell>
        </row>
        <row r="96">
          <cell r="W96">
            <v>3428475.312200009</v>
          </cell>
          <cell r="AD96" t="str">
            <v>Татищевский РЭСВН</v>
          </cell>
        </row>
        <row r="97">
          <cell r="W97">
            <v>65657.65345</v>
          </cell>
          <cell r="AD97" t="str">
            <v>Татищевский РЭСВН</v>
          </cell>
        </row>
        <row r="98">
          <cell r="W98">
            <v>8984.192000000008</v>
          </cell>
          <cell r="AD98" t="str">
            <v>Татищевский РЭСВН</v>
          </cell>
        </row>
        <row r="99">
          <cell r="W99">
            <v>499055.8223999991</v>
          </cell>
          <cell r="AD99" t="str">
            <v>Татищевский РЭСВН</v>
          </cell>
        </row>
        <row r="100">
          <cell r="W100">
            <v>-18866.301850000014</v>
          </cell>
          <cell r="AD100" t="str">
            <v>Татищевский РЭСВН</v>
          </cell>
        </row>
        <row r="101">
          <cell r="W101">
            <v>-60.663350000000015</v>
          </cell>
          <cell r="AD101" t="str">
            <v>Татищевский РЭСВН</v>
          </cell>
        </row>
        <row r="102">
          <cell r="W102">
            <v>981959.9999999998</v>
          </cell>
          <cell r="AD102" t="str">
            <v>Татищевский РЭССН-1</v>
          </cell>
        </row>
        <row r="103">
          <cell r="W103">
            <v>210.0000000000002</v>
          </cell>
          <cell r="AD103" t="str">
            <v>Татищевский РЭССН-1</v>
          </cell>
        </row>
        <row r="104">
          <cell r="W104">
            <v>-33781.20000000001</v>
          </cell>
          <cell r="AD104" t="str">
            <v>Татищевский РЭССН-1</v>
          </cell>
        </row>
        <row r="105">
          <cell r="W105">
            <v>0</v>
          </cell>
          <cell r="AD105" t="str">
            <v>Татищевский РЭССН-1</v>
          </cell>
        </row>
        <row r="106">
          <cell r="W106">
            <v>315</v>
          </cell>
          <cell r="AD106" t="str">
            <v>Лысогорского РЭССН2</v>
          </cell>
        </row>
        <row r="107">
          <cell r="W107">
            <v>4182.738</v>
          </cell>
          <cell r="AD107" t="str">
            <v>Лысогорского РЭССН2</v>
          </cell>
        </row>
        <row r="108">
          <cell r="W108">
            <v>0</v>
          </cell>
          <cell r="AD108" t="str">
            <v>Лысогорского РЭСНН</v>
          </cell>
        </row>
        <row r="109">
          <cell r="W109">
            <v>187170</v>
          </cell>
          <cell r="AD109" t="str">
            <v>Красноармейский РЭСВН</v>
          </cell>
        </row>
        <row r="110">
          <cell r="W110">
            <v>220</v>
          </cell>
          <cell r="AD110" t="str">
            <v>Красноармейский РЭСВН</v>
          </cell>
        </row>
        <row r="111">
          <cell r="W111">
            <v>5701153.926599993</v>
          </cell>
          <cell r="AD111" t="str">
            <v>Красноармейский РЭСВН</v>
          </cell>
        </row>
        <row r="112">
          <cell r="W112">
            <v>0</v>
          </cell>
          <cell r="AD112" t="str">
            <v>Красноармейский РЭСВН</v>
          </cell>
        </row>
        <row r="113">
          <cell r="W113">
            <v>1717782.0000000014</v>
          </cell>
          <cell r="AD113" t="str">
            <v>Красноармейский РЭСВН</v>
          </cell>
        </row>
        <row r="114">
          <cell r="W114">
            <v>-8151</v>
          </cell>
          <cell r="AD114" t="str">
            <v>Красноармейский РЭСВН</v>
          </cell>
        </row>
        <row r="115">
          <cell r="W115">
            <v>0</v>
          </cell>
          <cell r="AD115" t="str">
            <v>Красноармейский РЭСВН</v>
          </cell>
        </row>
        <row r="116">
          <cell r="W116">
            <v>3978099.208549997</v>
          </cell>
          <cell r="AD116" t="str">
            <v>Аткарского РЭСВН</v>
          </cell>
        </row>
        <row r="117">
          <cell r="W117">
            <v>27010</v>
          </cell>
          <cell r="AD117" t="str">
            <v>Аткарского РЭСВН</v>
          </cell>
        </row>
        <row r="118">
          <cell r="W118">
            <v>0</v>
          </cell>
          <cell r="AD118" t="str">
            <v>Аткарского РЭСВН</v>
          </cell>
        </row>
        <row r="119">
          <cell r="W119">
            <v>740664.1523999998</v>
          </cell>
          <cell r="AD119" t="str">
            <v>Аткарского РЭСВН</v>
          </cell>
        </row>
        <row r="120">
          <cell r="W120">
            <v>-546.2968499999995</v>
          </cell>
          <cell r="AD120" t="str">
            <v>Аткарского РЭСВН</v>
          </cell>
        </row>
        <row r="121">
          <cell r="W121">
            <v>0</v>
          </cell>
          <cell r="AD121" t="str">
            <v>Аткарского РЭСВН</v>
          </cell>
        </row>
        <row r="122">
          <cell r="W122">
            <v>420</v>
          </cell>
          <cell r="AD122" t="str">
            <v>Аткарского РЭСНН</v>
          </cell>
        </row>
        <row r="123">
          <cell r="W123">
            <v>1933</v>
          </cell>
          <cell r="AD123" t="str">
            <v>Аткарского РЭСНН</v>
          </cell>
        </row>
        <row r="124">
          <cell r="W124">
            <v>0</v>
          </cell>
          <cell r="AD124" t="str">
            <v>Аткарского РЭСНН</v>
          </cell>
        </row>
        <row r="125">
          <cell r="W125">
            <v>0</v>
          </cell>
          <cell r="AD125" t="str">
            <v>Аткарского РЭСНН</v>
          </cell>
        </row>
        <row r="126">
          <cell r="W126">
            <v>0</v>
          </cell>
          <cell r="AD126" t="str">
            <v>Аткарского РЭСНН</v>
          </cell>
        </row>
        <row r="127">
          <cell r="W127">
            <v>0</v>
          </cell>
          <cell r="AD127" t="str">
            <v>Аткарского РЭСНН</v>
          </cell>
        </row>
        <row r="128">
          <cell r="W128">
            <v>0</v>
          </cell>
          <cell r="AD128" t="str">
            <v>Аткарского РЭСВН</v>
          </cell>
        </row>
        <row r="129">
          <cell r="W129">
            <v>8818</v>
          </cell>
          <cell r="AD129" t="str">
            <v>Аткарского РЭССН2</v>
          </cell>
        </row>
        <row r="130">
          <cell r="W130">
            <v>22560</v>
          </cell>
          <cell r="AD130" t="str">
            <v>Аткарского РЭССН2</v>
          </cell>
        </row>
        <row r="131">
          <cell r="W131">
            <v>5580</v>
          </cell>
          <cell r="AD131" t="str">
            <v>Аткарского РЭССН2</v>
          </cell>
        </row>
        <row r="132">
          <cell r="W132">
            <v>578789.4600000009</v>
          </cell>
          <cell r="AD132" t="str">
            <v>Саратовского РЭСВН</v>
          </cell>
        </row>
        <row r="133">
          <cell r="W133">
            <v>102247.70400000023</v>
          </cell>
          <cell r="AD133" t="str">
            <v>Саратовского РЭССН2</v>
          </cell>
        </row>
        <row r="134">
          <cell r="W134">
            <v>0</v>
          </cell>
          <cell r="AD134" t="str">
            <v>Саратовского РЭССН2</v>
          </cell>
        </row>
        <row r="135">
          <cell r="W135">
            <v>820</v>
          </cell>
          <cell r="AD135" t="str">
            <v>Саратовского РЭССН2</v>
          </cell>
        </row>
        <row r="136">
          <cell r="W136">
            <v>7203.999999999978</v>
          </cell>
          <cell r="AD136" t="str">
            <v>Саратовского РЭССН2</v>
          </cell>
        </row>
        <row r="137">
          <cell r="W137">
            <v>6692.4</v>
          </cell>
          <cell r="AD137" t="str">
            <v>Саратовского РЭССН2</v>
          </cell>
        </row>
        <row r="138">
          <cell r="W138">
            <v>0</v>
          </cell>
          <cell r="AD138" t="str">
            <v>Саратовского РЭССН2</v>
          </cell>
        </row>
        <row r="139">
          <cell r="W139">
            <v>4667454.000000004</v>
          </cell>
          <cell r="AD139" t="str">
            <v>Саратовского РЭСВН</v>
          </cell>
        </row>
        <row r="140">
          <cell r="W140">
            <v>0</v>
          </cell>
          <cell r="AD140" t="str">
            <v>Саратовского РЭСВН</v>
          </cell>
        </row>
        <row r="141">
          <cell r="W141">
            <v>0</v>
          </cell>
          <cell r="AD141" t="str">
            <v>Саратовского РЭСВН</v>
          </cell>
        </row>
        <row r="142">
          <cell r="W142">
            <v>1260784.8</v>
          </cell>
          <cell r="AD142" t="str">
            <v>Саратовского РЭСВН</v>
          </cell>
        </row>
        <row r="143">
          <cell r="W143">
            <v>240779.99999999997</v>
          </cell>
          <cell r="AD143" t="str">
            <v>"Балаковский РЭС"ВН</v>
          </cell>
        </row>
        <row r="144">
          <cell r="W144">
            <v>44009.99999999996</v>
          </cell>
          <cell r="AD144" t="str">
            <v>"Балаковский РЭС"ВН</v>
          </cell>
        </row>
        <row r="145">
          <cell r="W145">
            <v>12109.9999999999</v>
          </cell>
          <cell r="AD145" t="str">
            <v>"Хвалынский РЭС"ВН</v>
          </cell>
        </row>
        <row r="146">
          <cell r="W146">
            <v>413190.00000000006</v>
          </cell>
          <cell r="AD146" t="str">
            <v>"Хвалынский РЭС"ВН</v>
          </cell>
        </row>
        <row r="147">
          <cell r="W147">
            <v>309.3</v>
          </cell>
          <cell r="AD147" t="str">
            <v>"Горновский РЭС"СН2</v>
          </cell>
        </row>
        <row r="148">
          <cell r="W148">
            <v>579679.9999999999</v>
          </cell>
          <cell r="AD148" t="str">
            <v>"Вольский РЭС"ВН</v>
          </cell>
        </row>
        <row r="149">
          <cell r="W149">
            <v>691879.9999999999</v>
          </cell>
          <cell r="AD149" t="str">
            <v>"Вольский РЭС"ВН</v>
          </cell>
        </row>
        <row r="150">
          <cell r="W150">
            <v>440</v>
          </cell>
          <cell r="AD150" t="str">
            <v>"Вольский РЭС"СН2</v>
          </cell>
        </row>
        <row r="151">
          <cell r="W151">
            <v>2550</v>
          </cell>
          <cell r="AD151" t="str">
            <v>"Вольский РЭС"СН2</v>
          </cell>
        </row>
        <row r="152">
          <cell r="W152">
            <v>26400</v>
          </cell>
          <cell r="AD152" t="str">
            <v>"Вольский РЭС"СН2</v>
          </cell>
        </row>
        <row r="153">
          <cell r="W153">
            <v>27375</v>
          </cell>
          <cell r="AD153" t="str">
            <v>"Вольский РЭС"ВН</v>
          </cell>
        </row>
        <row r="154">
          <cell r="W154">
            <v>0</v>
          </cell>
          <cell r="AD154" t="str">
            <v>"Вольский РЭС"ВН</v>
          </cell>
        </row>
        <row r="155">
          <cell r="W155">
            <v>4918467.299999994</v>
          </cell>
          <cell r="AD155" t="str">
            <v>"Вольский РЭС"ВН</v>
          </cell>
        </row>
        <row r="156">
          <cell r="W156">
            <v>-55.05500000000005</v>
          </cell>
          <cell r="AD156" t="str">
            <v>"Вольский РЭС"ВН</v>
          </cell>
        </row>
        <row r="157">
          <cell r="W157">
            <v>1657563.817999996</v>
          </cell>
          <cell r="AD157" t="str">
            <v>"Вольский РЭС"ВН</v>
          </cell>
        </row>
        <row r="158">
          <cell r="W158">
            <v>0</v>
          </cell>
          <cell r="AD158" t="str">
            <v>"Вольский РЭС"ВН</v>
          </cell>
        </row>
        <row r="159">
          <cell r="W159">
            <v>409203.94</v>
          </cell>
          <cell r="AD159" t="str">
            <v>"Вольский РЭС"ВН</v>
          </cell>
        </row>
        <row r="160">
          <cell r="W160">
            <v>0</v>
          </cell>
          <cell r="AD160" t="str">
            <v>"Вольский РЭС"ВН</v>
          </cell>
        </row>
        <row r="161">
          <cell r="W161">
            <v>4100975.9999999977</v>
          </cell>
          <cell r="AD161" t="str">
            <v>Ртищевский РЭСВН</v>
          </cell>
        </row>
        <row r="162">
          <cell r="W162">
            <v>4029960</v>
          </cell>
          <cell r="AD162" t="str">
            <v>Ртищевский РЭСВН</v>
          </cell>
        </row>
        <row r="163">
          <cell r="W163">
            <v>7639235.999999995</v>
          </cell>
          <cell r="AD163" t="str">
            <v>Ртищевский РЭСВН</v>
          </cell>
        </row>
        <row r="164">
          <cell r="W164">
            <v>-560234.4000000012</v>
          </cell>
          <cell r="AD164" t="str">
            <v>Ртищевский РЭСВН</v>
          </cell>
        </row>
        <row r="165">
          <cell r="W165">
            <v>0</v>
          </cell>
          <cell r="AD165" t="str">
            <v>Ртищевский РЭСВН</v>
          </cell>
        </row>
        <row r="166">
          <cell r="W166">
            <v>-352086.00000000023</v>
          </cell>
          <cell r="AD166" t="str">
            <v>Ртищевский РЭСВН</v>
          </cell>
        </row>
        <row r="167">
          <cell r="W167">
            <v>-1988.800000000083</v>
          </cell>
          <cell r="AD167" t="str">
            <v>Ртищевский РЭСВН</v>
          </cell>
        </row>
        <row r="168">
          <cell r="W168">
            <v>-159382.80000000008</v>
          </cell>
          <cell r="AD168" t="str">
            <v>Ртищевский РЭСВН</v>
          </cell>
        </row>
        <row r="169">
          <cell r="W169">
            <v>-662299.2000000014</v>
          </cell>
          <cell r="AD169" t="str">
            <v>Ртищевский РЭСВН</v>
          </cell>
        </row>
        <row r="170">
          <cell r="W170">
            <v>-363495.59999999974</v>
          </cell>
          <cell r="AD170" t="str">
            <v>Ртищевский РЭСВН</v>
          </cell>
        </row>
        <row r="171">
          <cell r="W171">
            <v>-1450139.1999999979</v>
          </cell>
          <cell r="AD171" t="str">
            <v>Ртищевский РЭСВН</v>
          </cell>
        </row>
        <row r="172">
          <cell r="W172">
            <v>-620381.599999997</v>
          </cell>
          <cell r="AD172" t="str">
            <v>Ртищевский РЭСВН</v>
          </cell>
        </row>
        <row r="173">
          <cell r="W173">
            <v>-95323.50000000013</v>
          </cell>
          <cell r="AD173" t="str">
            <v>Ртищевский РЭСВН</v>
          </cell>
        </row>
        <row r="174">
          <cell r="W174">
            <v>-1614.0000000000055</v>
          </cell>
          <cell r="AD174" t="str">
            <v>Ртищевский РЭСВН</v>
          </cell>
        </row>
        <row r="175">
          <cell r="W175">
            <v>-322389.60000000044</v>
          </cell>
          <cell r="AD175" t="str">
            <v>Ртищевский РЭСВН</v>
          </cell>
        </row>
        <row r="176">
          <cell r="W176">
            <v>-6000</v>
          </cell>
          <cell r="AD176" t="str">
            <v>Ртищевский РЭСВН</v>
          </cell>
        </row>
        <row r="177">
          <cell r="W177">
            <v>-832</v>
          </cell>
          <cell r="AD177" t="str">
            <v>Ртищевский РЭСВН</v>
          </cell>
        </row>
        <row r="178">
          <cell r="W178">
            <v>-3785.6</v>
          </cell>
          <cell r="AD178" t="str">
            <v>Ртищевский РЭСВН</v>
          </cell>
        </row>
        <row r="179">
          <cell r="W179">
            <v>-3931.2</v>
          </cell>
          <cell r="AD179" t="str">
            <v>Ртищевский РЭСВН</v>
          </cell>
        </row>
        <row r="180">
          <cell r="W180">
            <v>-7500</v>
          </cell>
          <cell r="AD180" t="str">
            <v>Ртищевский РЭСВН</v>
          </cell>
        </row>
        <row r="181">
          <cell r="W181">
            <v>4740.023749999888</v>
          </cell>
          <cell r="AD181" t="str">
            <v>Балашовский РЭСВН</v>
          </cell>
        </row>
        <row r="182">
          <cell r="W182">
            <v>5516648.939999991</v>
          </cell>
          <cell r="AD182" t="str">
            <v>Балашовский РЭСВН</v>
          </cell>
        </row>
        <row r="183">
          <cell r="W183">
            <v>0</v>
          </cell>
          <cell r="AD183" t="str">
            <v>Балашовский РЭСВН</v>
          </cell>
        </row>
        <row r="184">
          <cell r="W184">
            <v>807.2505000000014</v>
          </cell>
          <cell r="AD184" t="str">
            <v>Балашовский РЭСВН</v>
          </cell>
        </row>
        <row r="185">
          <cell r="W185">
            <v>0</v>
          </cell>
          <cell r="AD185" t="str">
            <v>Балашовский РЭСВН</v>
          </cell>
        </row>
        <row r="186">
          <cell r="W186">
            <v>0</v>
          </cell>
          <cell r="AD186" t="str">
            <v>Балашовский РЭСВН</v>
          </cell>
        </row>
        <row r="187">
          <cell r="W187">
            <v>0</v>
          </cell>
          <cell r="AD187" t="str">
            <v>Балашовский РЭСВН</v>
          </cell>
        </row>
        <row r="188">
          <cell r="W188">
            <v>1446669.798749998</v>
          </cell>
          <cell r="AD188" t="str">
            <v>Балашовский РЭСВН</v>
          </cell>
        </row>
        <row r="189">
          <cell r="W189">
            <v>-106619.75500000005</v>
          </cell>
          <cell r="AD189" t="str">
            <v>Балашовский РЭСВН</v>
          </cell>
        </row>
        <row r="190">
          <cell r="W190">
            <v>0</v>
          </cell>
          <cell r="AD190" t="str">
            <v>Балашовский РЭСВН</v>
          </cell>
        </row>
        <row r="191">
          <cell r="W191">
            <v>27955.653829600007</v>
          </cell>
          <cell r="AD191" t="str">
            <v>Балашовский РЭСВН</v>
          </cell>
        </row>
        <row r="192">
          <cell r="W192">
            <v>0</v>
          </cell>
          <cell r="AD192" t="str">
            <v>Балашовский РЭСВН</v>
          </cell>
        </row>
        <row r="193">
          <cell r="W193">
            <v>0</v>
          </cell>
          <cell r="AD193" t="str">
            <v>Балашовский РЭСВН</v>
          </cell>
        </row>
        <row r="194">
          <cell r="W194">
            <v>0</v>
          </cell>
          <cell r="AD194" t="str">
            <v>Балашовский РЭСВН</v>
          </cell>
        </row>
        <row r="195">
          <cell r="W195">
            <v>0</v>
          </cell>
          <cell r="AD195" t="str">
            <v>Балашовский РЭСВН</v>
          </cell>
        </row>
        <row r="196">
          <cell r="W196">
            <v>0</v>
          </cell>
          <cell r="AD196" t="str">
            <v>Балашовский РЭСВН</v>
          </cell>
        </row>
        <row r="197">
          <cell r="W197">
            <v>3931460.7612500014</v>
          </cell>
          <cell r="AD197" t="str">
            <v>Балашовский РЭСВН</v>
          </cell>
        </row>
        <row r="198">
          <cell r="W198">
            <v>-705.1274999999969</v>
          </cell>
          <cell r="AD198" t="str">
            <v>Балашовский РЭСВН</v>
          </cell>
        </row>
        <row r="199">
          <cell r="W199">
            <v>3777161.4649999985</v>
          </cell>
          <cell r="AD199" t="str">
            <v>Балашовский РЭСВН</v>
          </cell>
        </row>
        <row r="200">
          <cell r="W200">
            <v>9831.085000003042</v>
          </cell>
          <cell r="AD200" t="str">
            <v>Балашовский РЭСВН</v>
          </cell>
        </row>
        <row r="201">
          <cell r="W201">
            <v>0</v>
          </cell>
          <cell r="AD201" t="str">
            <v>Балашовский РЭСВН</v>
          </cell>
        </row>
        <row r="202">
          <cell r="W202">
            <v>0</v>
          </cell>
          <cell r="AD202" t="str">
            <v>Балашовский РЭСВН</v>
          </cell>
        </row>
        <row r="203">
          <cell r="W203">
            <v>0</v>
          </cell>
          <cell r="AD203" t="str">
            <v>Балашовский РЭСВН</v>
          </cell>
        </row>
        <row r="204">
          <cell r="W204">
            <v>-711293.6000000009</v>
          </cell>
          <cell r="AD204" t="str">
            <v>Балашовский РЭСВН</v>
          </cell>
        </row>
        <row r="205">
          <cell r="W205">
            <v>-754007.2</v>
          </cell>
          <cell r="AD205" t="str">
            <v>Балашовский РЭСВН</v>
          </cell>
        </row>
        <row r="206">
          <cell r="W206">
            <v>0</v>
          </cell>
          <cell r="AD206" t="str">
            <v>Балашовский РЭСВН</v>
          </cell>
        </row>
        <row r="207">
          <cell r="W207">
            <v>-940495.2000000003</v>
          </cell>
          <cell r="AD207" t="str">
            <v>Балашовский РЭСВН</v>
          </cell>
        </row>
        <row r="208">
          <cell r="W208">
            <v>-17640.800000000014</v>
          </cell>
          <cell r="AD208" t="str">
            <v>Балашовский РЭСВН</v>
          </cell>
        </row>
        <row r="209">
          <cell r="W209">
            <v>-31165.19999999997</v>
          </cell>
          <cell r="AD209" t="str">
            <v>Балашовский РЭСВН</v>
          </cell>
        </row>
        <row r="210">
          <cell r="W210">
            <v>0</v>
          </cell>
          <cell r="AD210" t="str">
            <v>Балашовский РЭСВН</v>
          </cell>
        </row>
        <row r="211">
          <cell r="W211">
            <v>-78000</v>
          </cell>
          <cell r="AD211" t="str">
            <v>Балашовский РЭСВН</v>
          </cell>
        </row>
        <row r="212">
          <cell r="W212">
            <v>14268.24</v>
          </cell>
          <cell r="AD212" t="str">
            <v>Балашовский РЭССН2</v>
          </cell>
        </row>
        <row r="213">
          <cell r="W213">
            <v>166600.00000000003</v>
          </cell>
          <cell r="AD213" t="str">
            <v>Балашовский РЭСВН</v>
          </cell>
        </row>
        <row r="214">
          <cell r="W214">
            <v>77647.99999999999</v>
          </cell>
          <cell r="AD214" t="str">
            <v>Балашовский РЭСВН</v>
          </cell>
        </row>
        <row r="215">
          <cell r="W215">
            <v>26199.99999999999</v>
          </cell>
          <cell r="AD215" t="str">
            <v>Балашовский РЭСВН</v>
          </cell>
        </row>
        <row r="216">
          <cell r="W216">
            <v>19440.000000000004</v>
          </cell>
          <cell r="AD216" t="str">
            <v>Балашовский РЭССН-1</v>
          </cell>
        </row>
        <row r="217">
          <cell r="W217">
            <v>4939630.7950000055</v>
          </cell>
          <cell r="AD217" t="str">
            <v>Балашовский РЭСВН</v>
          </cell>
        </row>
        <row r="218">
          <cell r="W218">
            <v>0</v>
          </cell>
          <cell r="AD218" t="str">
            <v>Балашовский РЭСВН</v>
          </cell>
        </row>
        <row r="219">
          <cell r="W219">
            <v>2199106.8000000003</v>
          </cell>
          <cell r="AD219" t="str">
            <v>Балашовский РЭСВН</v>
          </cell>
        </row>
        <row r="220">
          <cell r="W220">
            <v>0</v>
          </cell>
          <cell r="AD220" t="str">
            <v>Балашовский РЭСВН</v>
          </cell>
        </row>
        <row r="221">
          <cell r="W221">
            <v>16771.961250000077</v>
          </cell>
          <cell r="AD221" t="str">
            <v>Балашовский РЭСВН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9"/>
  <sheetViews>
    <sheetView zoomScalePageLayoutView="0" workbookViewId="0" topLeftCell="A1">
      <selection activeCell="H6" sqref="H6"/>
    </sheetView>
  </sheetViews>
  <sheetFormatPr defaultColWidth="9.00390625" defaultRowHeight="12.75"/>
  <cols>
    <col min="5" max="5" width="17.625" style="0" customWidth="1"/>
  </cols>
  <sheetData>
    <row r="1" spans="3:12" ht="23.25">
      <c r="C1" s="154" t="s">
        <v>5</v>
      </c>
      <c r="D1" s="154"/>
      <c r="E1" s="154"/>
      <c r="F1" s="154"/>
      <c r="G1" s="154"/>
      <c r="H1" s="154"/>
      <c r="I1" s="154"/>
      <c r="J1" s="154"/>
      <c r="K1" s="154"/>
      <c r="L1" s="154"/>
    </row>
    <row r="2" spans="3:12" s="3" customFormat="1" ht="23.25">
      <c r="C2" s="154" t="s">
        <v>23</v>
      </c>
      <c r="D2" s="154"/>
      <c r="E2" s="154"/>
      <c r="F2" s="154"/>
      <c r="G2" s="154"/>
      <c r="H2" s="154"/>
      <c r="I2" s="154"/>
      <c r="J2" s="154"/>
      <c r="K2" s="154"/>
      <c r="L2" s="154"/>
    </row>
    <row r="3" spans="6:12" ht="12.75">
      <c r="F3" s="4"/>
      <c r="G3" s="5" t="s">
        <v>6</v>
      </c>
      <c r="H3" s="6"/>
      <c r="I3" s="7" t="str">
        <f>'[1]Ведомость'!J5</f>
        <v>Январь</v>
      </c>
      <c r="J3" s="6"/>
      <c r="K3" s="3" t="s">
        <v>7</v>
      </c>
      <c r="L3" s="6"/>
    </row>
    <row r="4" spans="6:13" ht="13.5" thickBot="1">
      <c r="F4" s="4"/>
      <c r="H4" s="4"/>
      <c r="J4" s="4"/>
      <c r="L4" s="4"/>
      <c r="M4" t="s">
        <v>8</v>
      </c>
    </row>
    <row r="5" spans="2:13" ht="21" thickBot="1">
      <c r="B5" s="155" t="s">
        <v>9</v>
      </c>
      <c r="C5" s="156"/>
      <c r="D5" s="157"/>
      <c r="E5" s="8" t="s">
        <v>10</v>
      </c>
      <c r="F5" s="9" t="s">
        <v>11</v>
      </c>
      <c r="G5" s="10" t="s">
        <v>12</v>
      </c>
      <c r="H5" s="9" t="s">
        <v>11</v>
      </c>
      <c r="I5" s="11" t="s">
        <v>13</v>
      </c>
      <c r="J5" s="9" t="s">
        <v>11</v>
      </c>
      <c r="K5" s="10" t="s">
        <v>14</v>
      </c>
      <c r="L5" s="9" t="s">
        <v>11</v>
      </c>
      <c r="M5" s="12" t="s">
        <v>15</v>
      </c>
    </row>
    <row r="6" spans="2:15" ht="20.25">
      <c r="B6" s="13" t="s">
        <v>16</v>
      </c>
      <c r="C6" s="14" t="s">
        <v>17</v>
      </c>
      <c r="E6" s="15" t="e">
        <f>SUM(G6:M6)</f>
        <v>#VALUE!</v>
      </c>
      <c r="F6" s="16" t="str">
        <f>$C6&amp;G$5</f>
        <v>ГородВН</v>
      </c>
      <c r="G6" s="17" t="e">
        <f>ROUND(SUMIF('[1]Ведомость'!$AD$9:$AD$221,F6,'[1]Ведомость'!$W$9:$W$221),0)-1</f>
        <v>#VALUE!</v>
      </c>
      <c r="H6" s="16" t="str">
        <f>$C6&amp;I$5</f>
        <v>ГородСН-1</v>
      </c>
      <c r="I6" s="17" t="e">
        <f>ROUND(SUMIF('[1]Ведомость'!$AD$9:$AD$221,H6,'[1]Ведомость'!$W$9:$W$221),0)</f>
        <v>#VALUE!</v>
      </c>
      <c r="J6" s="16" t="str">
        <f>$C6&amp;K$5</f>
        <v>ГородСН2</v>
      </c>
      <c r="K6" s="17" t="e">
        <f>ROUND(SUMIF('[1]Ведомость'!$AD$9:$AD$221,J6,'[1]Ведомость'!$W$9:$W$221),0)</f>
        <v>#VALUE!</v>
      </c>
      <c r="L6" s="16" t="str">
        <f>$C6&amp;M$5</f>
        <v>ГородНН</v>
      </c>
      <c r="M6" s="17" t="e">
        <f>ROUND(SUMIF('[1]Ведомость'!$AD$9:$AD$221,L6,'[1]Ведомость'!$W$9:$W$221),0)</f>
        <v>#VALUE!</v>
      </c>
      <c r="O6" s="18"/>
    </row>
    <row r="7" spans="2:13" ht="40.5" customHeight="1">
      <c r="B7" s="19"/>
      <c r="C7" s="158" t="s">
        <v>18</v>
      </c>
      <c r="D7" s="159"/>
      <c r="E7" s="20" t="e">
        <f>SUBTOTAL(9,E6:E6)</f>
        <v>#VALUE!</v>
      </c>
      <c r="F7" s="21"/>
      <c r="G7" s="20" t="e">
        <f>SUBTOTAL(9,G6:G6)</f>
        <v>#VALUE!</v>
      </c>
      <c r="H7" s="21"/>
      <c r="I7" s="20" t="e">
        <f>SUBTOTAL(9,I6:I6)</f>
        <v>#VALUE!</v>
      </c>
      <c r="J7" s="21"/>
      <c r="K7" s="20" t="e">
        <f>SUBTOTAL(9,K6:K6)</f>
        <v>#VALUE!</v>
      </c>
      <c r="L7" s="21"/>
      <c r="M7" s="20" t="e">
        <f>SUBTOTAL(9,M6:M6)</f>
        <v>#VALUE!</v>
      </c>
    </row>
    <row r="8" spans="6:12" ht="12.75">
      <c r="F8" s="4"/>
      <c r="H8" s="4"/>
      <c r="J8" s="4"/>
      <c r="L8" s="4"/>
    </row>
    <row r="9" spans="5:13" ht="12.75">
      <c r="E9" s="22"/>
      <c r="F9" s="23"/>
      <c r="G9" s="22">
        <v>1652556.4000000085</v>
      </c>
      <c r="H9" s="23"/>
      <c r="I9" s="22"/>
      <c r="J9" s="23"/>
      <c r="K9" s="22"/>
      <c r="L9" s="23"/>
      <c r="M9" s="22"/>
    </row>
    <row r="10" spans="3:13" ht="15.75">
      <c r="C10" s="24"/>
      <c r="D10" s="24"/>
      <c r="E10" s="25"/>
      <c r="F10" s="26"/>
      <c r="G10" s="27"/>
      <c r="H10" s="26"/>
      <c r="I10" s="25"/>
      <c r="J10" s="25"/>
      <c r="K10" s="25"/>
      <c r="L10" s="28" t="e">
        <f>#REF!-L9</f>
        <v>#REF!</v>
      </c>
      <c r="M10" s="28" t="e">
        <f>#REF!-M9</f>
        <v>#REF!</v>
      </c>
    </row>
    <row r="11" spans="3:13" ht="12.75">
      <c r="C11" s="24"/>
      <c r="D11" s="24"/>
      <c r="E11" s="29"/>
      <c r="F11" s="4"/>
      <c r="G11" s="24"/>
      <c r="H11" s="4"/>
      <c r="I11" s="24"/>
      <c r="J11" s="4"/>
      <c r="K11" s="24"/>
      <c r="L11" s="23"/>
      <c r="M11" s="22"/>
    </row>
    <row r="12" spans="3:12" ht="12.75">
      <c r="C12" s="24"/>
      <c r="D12" s="24"/>
      <c r="E12" s="29"/>
      <c r="F12" s="4"/>
      <c r="G12" s="24"/>
      <c r="H12" s="4"/>
      <c r="I12" s="24"/>
      <c r="J12" s="4"/>
      <c r="K12" s="24"/>
      <c r="L12" s="4"/>
    </row>
    <row r="13" spans="1:44" s="31" customFormat="1" ht="20.25">
      <c r="A13" s="30"/>
      <c r="E13" s="32"/>
      <c r="F13" s="33"/>
      <c r="H13" s="34"/>
      <c r="I13" s="35"/>
      <c r="J13" s="36"/>
      <c r="K13" s="35"/>
      <c r="L13" s="36"/>
      <c r="M13" s="35"/>
      <c r="N13" s="35"/>
      <c r="O13" s="37"/>
      <c r="P13" s="38"/>
      <c r="Q13" s="30"/>
      <c r="R13" s="30"/>
      <c r="T13" s="39"/>
      <c r="U13" s="40"/>
      <c r="V13" s="40"/>
      <c r="W13" s="40"/>
      <c r="X13" s="40"/>
      <c r="Y13" s="40"/>
      <c r="Z13" s="40"/>
      <c r="AA13" s="41"/>
      <c r="AB13" s="40"/>
      <c r="AC13" s="40"/>
      <c r="AD13" s="42"/>
      <c r="AE13" s="43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</row>
    <row r="14" spans="1:39" s="55" customFormat="1" ht="20.25" customHeight="1">
      <c r="A14" s="45"/>
      <c r="B14" s="46"/>
      <c r="C14" s="160" t="s">
        <v>19</v>
      </c>
      <c r="D14" s="160"/>
      <c r="E14" s="160"/>
      <c r="F14" s="160"/>
      <c r="G14" s="47"/>
      <c r="H14" s="47"/>
      <c r="I14" s="47"/>
      <c r="J14" s="47"/>
      <c r="K14" s="48"/>
      <c r="L14" s="49"/>
      <c r="M14" s="45"/>
      <c r="N14" s="45"/>
      <c r="O14" s="45"/>
      <c r="P14" s="50"/>
      <c r="Q14" s="45"/>
      <c r="R14" s="45"/>
      <c r="S14" s="45"/>
      <c r="T14" s="45"/>
      <c r="U14" s="45"/>
      <c r="V14" s="45"/>
      <c r="W14" s="51"/>
      <c r="X14" s="45"/>
      <c r="Y14" s="45"/>
      <c r="Z14" s="52"/>
      <c r="AA14" s="53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</row>
    <row r="15" spans="1:39" s="64" customFormat="1" ht="46.5" customHeight="1">
      <c r="A15" s="56"/>
      <c r="B15" s="57"/>
      <c r="C15" s="160" t="s">
        <v>24</v>
      </c>
      <c r="D15" s="160"/>
      <c r="E15" s="160"/>
      <c r="F15" s="160"/>
      <c r="G15" s="58"/>
      <c r="H15" s="58"/>
      <c r="I15" s="58"/>
      <c r="J15" s="160" t="s">
        <v>25</v>
      </c>
      <c r="K15" s="160"/>
      <c r="L15" s="160"/>
      <c r="M15" s="56"/>
      <c r="N15" s="56"/>
      <c r="O15" s="56"/>
      <c r="P15" s="59"/>
      <c r="Q15" s="56"/>
      <c r="R15" s="56"/>
      <c r="S15" s="56"/>
      <c r="T15" s="56"/>
      <c r="U15" s="56"/>
      <c r="V15" s="56"/>
      <c r="W15" s="60"/>
      <c r="X15" s="56"/>
      <c r="Y15" s="56"/>
      <c r="Z15" s="61"/>
      <c r="AA15" s="62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</row>
    <row r="16" spans="1:39" s="64" customFormat="1" ht="20.25">
      <c r="A16" s="56"/>
      <c r="B16" s="46"/>
      <c r="C16" s="65"/>
      <c r="D16" s="45"/>
      <c r="E16" s="47"/>
      <c r="F16" s="45"/>
      <c r="G16" s="58"/>
      <c r="H16" s="58"/>
      <c r="I16" s="58"/>
      <c r="J16" s="58"/>
      <c r="K16" s="66"/>
      <c r="L16" s="67"/>
      <c r="M16" s="56"/>
      <c r="N16" s="56"/>
      <c r="O16" s="46"/>
      <c r="P16" s="50"/>
      <c r="Q16" s="45"/>
      <c r="R16" s="45"/>
      <c r="S16" s="45"/>
      <c r="T16" s="45"/>
      <c r="U16" s="45"/>
      <c r="V16" s="45"/>
      <c r="W16" s="51"/>
      <c r="X16" s="45"/>
      <c r="Y16" s="45"/>
      <c r="Z16" s="52"/>
      <c r="AA16" s="62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</row>
    <row r="17" spans="1:39" s="64" customFormat="1" ht="20.25">
      <c r="A17" s="56"/>
      <c r="B17" s="46"/>
      <c r="C17" s="65"/>
      <c r="D17" s="45"/>
      <c r="E17" s="47"/>
      <c r="F17" s="56"/>
      <c r="G17" s="45"/>
      <c r="H17" s="58"/>
      <c r="I17" s="58"/>
      <c r="J17" s="58"/>
      <c r="K17" s="66"/>
      <c r="L17" s="67"/>
      <c r="M17" s="56"/>
      <c r="N17" s="56"/>
      <c r="O17" s="46"/>
      <c r="P17" s="50"/>
      <c r="Q17" s="45"/>
      <c r="R17" s="45"/>
      <c r="S17" s="45"/>
      <c r="T17" s="45"/>
      <c r="U17" s="45"/>
      <c r="V17" s="45"/>
      <c r="W17" s="51"/>
      <c r="X17" s="56"/>
      <c r="Y17" s="45"/>
      <c r="Z17" s="45"/>
      <c r="AA17" s="62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</row>
    <row r="18" spans="1:39" s="64" customFormat="1" ht="20.25" customHeight="1">
      <c r="A18" s="56"/>
      <c r="B18" s="57"/>
      <c r="C18" s="161" t="s">
        <v>20</v>
      </c>
      <c r="D18" s="161"/>
      <c r="E18" s="161"/>
      <c r="F18" s="161"/>
      <c r="G18" s="58"/>
      <c r="H18" s="58"/>
      <c r="I18" s="58"/>
      <c r="J18" s="58"/>
      <c r="K18" s="66"/>
      <c r="L18" s="67"/>
      <c r="M18" s="56"/>
      <c r="N18" s="56"/>
      <c r="O18" s="45"/>
      <c r="P18" s="50"/>
      <c r="Q18" s="45"/>
      <c r="R18" s="45"/>
      <c r="S18" s="45"/>
      <c r="T18" s="45"/>
      <c r="U18" s="45"/>
      <c r="V18" s="45"/>
      <c r="W18" s="51"/>
      <c r="X18" s="45"/>
      <c r="Y18" s="45"/>
      <c r="Z18" s="52"/>
      <c r="AA18" s="62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</row>
    <row r="19" spans="3:12" s="65" customFormat="1" ht="23.25" customHeight="1">
      <c r="C19" s="160" t="s">
        <v>21</v>
      </c>
      <c r="D19" s="160"/>
      <c r="E19" s="160"/>
      <c r="F19" s="160"/>
      <c r="J19" s="160" t="s">
        <v>22</v>
      </c>
      <c r="K19" s="160"/>
      <c r="L19" s="160"/>
    </row>
  </sheetData>
  <sheetProtection/>
  <mergeCells count="10">
    <mergeCell ref="C1:L1"/>
    <mergeCell ref="C2:L2"/>
    <mergeCell ref="B5:D5"/>
    <mergeCell ref="C7:D7"/>
    <mergeCell ref="C19:F19"/>
    <mergeCell ref="J19:L19"/>
    <mergeCell ref="C14:F14"/>
    <mergeCell ref="C15:F15"/>
    <mergeCell ref="J15:L15"/>
    <mergeCell ref="C18:F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142"/>
  <sheetViews>
    <sheetView tabSelected="1" zoomScale="50" zoomScaleNormal="50" zoomScalePageLayoutView="0" workbookViewId="0" topLeftCell="A106">
      <selection activeCell="D57" sqref="D57"/>
    </sheetView>
  </sheetViews>
  <sheetFormatPr defaultColWidth="19.375" defaultRowHeight="28.5" customHeight="1"/>
  <cols>
    <col min="1" max="1" width="5.00390625" style="2" customWidth="1"/>
    <col min="2" max="2" width="20.25390625" style="2" customWidth="1"/>
    <col min="3" max="3" width="37.25390625" style="2" customWidth="1"/>
    <col min="4" max="4" width="33.375" style="2" bestFit="1" customWidth="1"/>
    <col min="5" max="5" width="6.625" style="2" customWidth="1"/>
    <col min="6" max="6" width="9.125" style="2" customWidth="1"/>
    <col min="7" max="7" width="35.125" style="2" customWidth="1"/>
    <col min="8" max="8" width="20.25390625" style="2" hidden="1" customWidth="1"/>
    <col min="9" max="9" width="26.25390625" style="2" hidden="1" customWidth="1"/>
    <col min="10" max="10" width="11.125" style="2" customWidth="1"/>
    <col min="11" max="11" width="17.25390625" style="2" customWidth="1"/>
    <col min="12" max="12" width="19.375" style="2" customWidth="1"/>
    <col min="13" max="13" width="47.375" style="2" customWidth="1"/>
    <col min="14" max="15" width="19.375" style="2" customWidth="1"/>
    <col min="16" max="17" width="21.75390625" style="2" customWidth="1"/>
    <col min="18" max="19" width="19.375" style="2" customWidth="1"/>
    <col min="20" max="20" width="22.875" style="2" customWidth="1"/>
    <col min="21" max="16384" width="19.375" style="2" customWidth="1"/>
  </cols>
  <sheetData>
    <row r="4" spans="1:10" ht="28.5" customHeight="1">
      <c r="A4" s="69"/>
      <c r="B4" s="1"/>
      <c r="C4" s="69"/>
      <c r="D4" s="1"/>
      <c r="E4" s="1"/>
      <c r="F4" s="1"/>
      <c r="G4" s="1"/>
      <c r="H4" s="1"/>
      <c r="I4" s="1"/>
      <c r="J4" s="1"/>
    </row>
    <row r="6" spans="1:13" ht="28.5" customHeight="1">
      <c r="A6" s="162" t="s">
        <v>33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79"/>
    </row>
    <row r="7" spans="1:21" ht="28.5" customHeight="1">
      <c r="A7" s="162" t="s">
        <v>61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79"/>
      <c r="N7" s="162" t="s">
        <v>166</v>
      </c>
      <c r="O7" s="169"/>
      <c r="P7" s="169"/>
      <c r="Q7" s="170"/>
      <c r="R7" s="183" t="s">
        <v>165</v>
      </c>
      <c r="S7" s="184"/>
      <c r="T7" s="184"/>
      <c r="U7" s="165"/>
    </row>
    <row r="8" spans="1:21" s="68" customFormat="1" ht="140.25" customHeight="1">
      <c r="A8" s="74" t="s">
        <v>0</v>
      </c>
      <c r="B8" s="75" t="s">
        <v>80</v>
      </c>
      <c r="C8" s="75" t="s">
        <v>26</v>
      </c>
      <c r="D8" s="75" t="s">
        <v>27</v>
      </c>
      <c r="E8" s="73" t="s">
        <v>1</v>
      </c>
      <c r="F8" s="75" t="s">
        <v>2</v>
      </c>
      <c r="G8" s="73" t="s">
        <v>3</v>
      </c>
      <c r="H8" s="73" t="s">
        <v>46</v>
      </c>
      <c r="I8" s="81" t="s">
        <v>45</v>
      </c>
      <c r="J8" s="76" t="s">
        <v>28</v>
      </c>
      <c r="K8" s="75" t="s">
        <v>29</v>
      </c>
      <c r="L8" s="85" t="s">
        <v>35</v>
      </c>
      <c r="M8" s="84" t="s">
        <v>77</v>
      </c>
      <c r="N8" s="83" t="s">
        <v>162</v>
      </c>
      <c r="O8" s="83" t="s">
        <v>164</v>
      </c>
      <c r="P8" s="83" t="s">
        <v>163</v>
      </c>
      <c r="Q8" s="83" t="s">
        <v>167</v>
      </c>
      <c r="R8" s="83" t="s">
        <v>162</v>
      </c>
      <c r="S8" s="83" t="s">
        <v>164</v>
      </c>
      <c r="T8" s="115" t="s">
        <v>163</v>
      </c>
      <c r="U8" s="115" t="s">
        <v>167</v>
      </c>
    </row>
    <row r="9" spans="1:21" s="68" customFormat="1" ht="28.5" customHeight="1">
      <c r="A9" s="77">
        <v>1</v>
      </c>
      <c r="B9" s="78">
        <v>2</v>
      </c>
      <c r="C9" s="78">
        <v>3</v>
      </c>
      <c r="D9" s="77">
        <v>4</v>
      </c>
      <c r="E9" s="78">
        <v>5</v>
      </c>
      <c r="F9" s="78">
        <v>6</v>
      </c>
      <c r="G9" s="77">
        <v>7</v>
      </c>
      <c r="H9" s="78">
        <v>8</v>
      </c>
      <c r="I9" s="78">
        <v>9</v>
      </c>
      <c r="J9" s="78">
        <v>20</v>
      </c>
      <c r="K9" s="78">
        <v>21</v>
      </c>
      <c r="L9" s="82">
        <v>22</v>
      </c>
      <c r="M9" s="83"/>
      <c r="N9" s="168"/>
      <c r="O9" s="165"/>
      <c r="P9" s="165"/>
      <c r="Q9" s="177"/>
      <c r="R9" s="168"/>
      <c r="S9" s="165"/>
      <c r="T9" s="165"/>
      <c r="U9" s="168"/>
    </row>
    <row r="10" spans="1:21" ht="18.75">
      <c r="A10" s="118">
        <v>1</v>
      </c>
      <c r="B10" s="119"/>
      <c r="C10" s="120" t="s">
        <v>53</v>
      </c>
      <c r="D10" s="121"/>
      <c r="E10" s="121"/>
      <c r="F10" s="118"/>
      <c r="G10" s="120" t="s">
        <v>30</v>
      </c>
      <c r="H10" s="122" t="s">
        <v>47</v>
      </c>
      <c r="I10" s="123" t="s">
        <v>54</v>
      </c>
      <c r="J10" s="118">
        <v>0.4</v>
      </c>
      <c r="K10" s="118" t="s">
        <v>15</v>
      </c>
      <c r="L10" s="102">
        <v>15</v>
      </c>
      <c r="M10" s="124" t="s">
        <v>78</v>
      </c>
      <c r="N10" s="165"/>
      <c r="O10" s="165"/>
      <c r="P10" s="165"/>
      <c r="Q10" s="178"/>
      <c r="R10" s="165"/>
      <c r="S10" s="165"/>
      <c r="T10" s="165"/>
      <c r="U10" s="165"/>
    </row>
    <row r="11" spans="1:21" ht="18.75">
      <c r="A11" s="94">
        <v>2</v>
      </c>
      <c r="B11" s="95" t="s">
        <v>81</v>
      </c>
      <c r="C11" s="96" t="s">
        <v>34</v>
      </c>
      <c r="D11" s="97" t="s">
        <v>179</v>
      </c>
      <c r="E11" s="97"/>
      <c r="F11" s="94"/>
      <c r="G11" s="96" t="s">
        <v>30</v>
      </c>
      <c r="H11" s="98" t="s">
        <v>47</v>
      </c>
      <c r="I11" s="99"/>
      <c r="J11" s="94">
        <v>0.4</v>
      </c>
      <c r="K11" s="94" t="s">
        <v>15</v>
      </c>
      <c r="L11" s="100">
        <v>65</v>
      </c>
      <c r="M11" s="101" t="s">
        <v>79</v>
      </c>
      <c r="N11" s="165"/>
      <c r="O11" s="165"/>
      <c r="P11" s="165"/>
      <c r="Q11" s="178"/>
      <c r="R11" s="165"/>
      <c r="S11" s="165"/>
      <c r="T11" s="165"/>
      <c r="U11" s="165"/>
    </row>
    <row r="12" spans="1:21" ht="18.75">
      <c r="A12" s="118">
        <v>3</v>
      </c>
      <c r="B12" s="119" t="s">
        <v>82</v>
      </c>
      <c r="C12" s="120" t="s">
        <v>36</v>
      </c>
      <c r="D12" s="125"/>
      <c r="E12" s="121"/>
      <c r="F12" s="118"/>
      <c r="G12" s="120" t="s">
        <v>30</v>
      </c>
      <c r="H12" s="122" t="s">
        <v>47</v>
      </c>
      <c r="I12" s="123"/>
      <c r="J12" s="118">
        <v>0.4</v>
      </c>
      <c r="K12" s="118" t="s">
        <v>15</v>
      </c>
      <c r="L12" s="102">
        <v>50</v>
      </c>
      <c r="M12" s="124" t="s">
        <v>106</v>
      </c>
      <c r="N12" s="165"/>
      <c r="O12" s="165"/>
      <c r="P12" s="165"/>
      <c r="Q12" s="178"/>
      <c r="R12" s="165"/>
      <c r="S12" s="165"/>
      <c r="T12" s="165"/>
      <c r="U12" s="165"/>
    </row>
    <row r="13" spans="1:21" ht="18.75">
      <c r="A13" s="94">
        <v>4</v>
      </c>
      <c r="B13" s="95" t="s">
        <v>83</v>
      </c>
      <c r="C13" s="96" t="s">
        <v>37</v>
      </c>
      <c r="D13" s="103" t="s">
        <v>179</v>
      </c>
      <c r="E13" s="97"/>
      <c r="F13" s="94"/>
      <c r="G13" s="96" t="s">
        <v>30</v>
      </c>
      <c r="H13" s="98" t="s">
        <v>47</v>
      </c>
      <c r="I13" s="99"/>
      <c r="J13" s="94">
        <v>0.4</v>
      </c>
      <c r="K13" s="94" t="s">
        <v>15</v>
      </c>
      <c r="L13" s="100">
        <v>80</v>
      </c>
      <c r="M13" s="101" t="s">
        <v>79</v>
      </c>
      <c r="N13" s="165"/>
      <c r="O13" s="165"/>
      <c r="P13" s="165"/>
      <c r="Q13" s="178"/>
      <c r="R13" s="165"/>
      <c r="S13" s="165"/>
      <c r="T13" s="165"/>
      <c r="U13" s="165"/>
    </row>
    <row r="14" spans="1:21" ht="18.75">
      <c r="A14" s="118">
        <v>5</v>
      </c>
      <c r="B14" s="119"/>
      <c r="C14" s="120" t="s">
        <v>38</v>
      </c>
      <c r="D14" s="121"/>
      <c r="E14" s="121"/>
      <c r="F14" s="118"/>
      <c r="G14" s="120" t="s">
        <v>30</v>
      </c>
      <c r="H14" s="122" t="s">
        <v>47</v>
      </c>
      <c r="I14" s="123" t="s">
        <v>55</v>
      </c>
      <c r="J14" s="118">
        <v>0.4</v>
      </c>
      <c r="K14" s="118" t="s">
        <v>15</v>
      </c>
      <c r="L14" s="102">
        <v>80</v>
      </c>
      <c r="M14" s="124" t="s">
        <v>78</v>
      </c>
      <c r="N14" s="165"/>
      <c r="O14" s="165"/>
      <c r="P14" s="165"/>
      <c r="Q14" s="178"/>
      <c r="R14" s="165"/>
      <c r="S14" s="165"/>
      <c r="T14" s="165"/>
      <c r="U14" s="165"/>
    </row>
    <row r="15" spans="1:21" ht="18.75">
      <c r="A15" s="118">
        <v>6</v>
      </c>
      <c r="B15" s="119"/>
      <c r="C15" s="120" t="s">
        <v>39</v>
      </c>
      <c r="D15" s="121"/>
      <c r="E15" s="121"/>
      <c r="F15" s="118"/>
      <c r="G15" s="120" t="s">
        <v>30</v>
      </c>
      <c r="H15" s="122" t="s">
        <v>47</v>
      </c>
      <c r="I15" s="123"/>
      <c r="J15" s="118">
        <v>0.4</v>
      </c>
      <c r="K15" s="118" t="s">
        <v>15</v>
      </c>
      <c r="L15" s="102">
        <v>25</v>
      </c>
      <c r="M15" s="124" t="s">
        <v>78</v>
      </c>
      <c r="N15" s="165"/>
      <c r="O15" s="165"/>
      <c r="P15" s="165"/>
      <c r="Q15" s="178"/>
      <c r="R15" s="165"/>
      <c r="S15" s="165"/>
      <c r="T15" s="165"/>
      <c r="U15" s="165"/>
    </row>
    <row r="16" spans="1:21" ht="24" customHeight="1">
      <c r="A16" s="94">
        <v>7</v>
      </c>
      <c r="B16" s="95" t="s">
        <v>84</v>
      </c>
      <c r="C16" s="96" t="s">
        <v>76</v>
      </c>
      <c r="D16" s="97" t="s">
        <v>179</v>
      </c>
      <c r="E16" s="97"/>
      <c r="F16" s="94"/>
      <c r="G16" s="96" t="s">
        <v>60</v>
      </c>
      <c r="H16" s="98" t="s">
        <v>48</v>
      </c>
      <c r="I16" s="99"/>
      <c r="J16" s="94">
        <v>0.4</v>
      </c>
      <c r="K16" s="94" t="s">
        <v>15</v>
      </c>
      <c r="L16" s="100">
        <v>112.7</v>
      </c>
      <c r="M16" s="101" t="s">
        <v>79</v>
      </c>
      <c r="N16" s="165"/>
      <c r="O16" s="165"/>
      <c r="P16" s="165"/>
      <c r="Q16" s="178"/>
      <c r="R16" s="165"/>
      <c r="S16" s="165"/>
      <c r="T16" s="165"/>
      <c r="U16" s="165"/>
    </row>
    <row r="17" spans="1:21" ht="18.75">
      <c r="A17" s="118">
        <v>8</v>
      </c>
      <c r="B17" s="119"/>
      <c r="C17" s="120" t="s">
        <v>40</v>
      </c>
      <c r="D17" s="121"/>
      <c r="E17" s="121"/>
      <c r="F17" s="118"/>
      <c r="G17" s="120" t="s">
        <v>30</v>
      </c>
      <c r="H17" s="122" t="s">
        <v>47</v>
      </c>
      <c r="I17" s="123"/>
      <c r="J17" s="118">
        <v>0.4</v>
      </c>
      <c r="K17" s="118" t="s">
        <v>15</v>
      </c>
      <c r="L17" s="102">
        <v>60</v>
      </c>
      <c r="M17" s="124" t="s">
        <v>78</v>
      </c>
      <c r="N17" s="165"/>
      <c r="O17" s="165"/>
      <c r="P17" s="165"/>
      <c r="Q17" s="178"/>
      <c r="R17" s="165"/>
      <c r="S17" s="165"/>
      <c r="T17" s="165"/>
      <c r="U17" s="165"/>
    </row>
    <row r="18" spans="1:21" ht="18.75">
      <c r="A18" s="118">
        <v>9</v>
      </c>
      <c r="B18" s="119"/>
      <c r="C18" s="120" t="s">
        <v>41</v>
      </c>
      <c r="D18" s="121"/>
      <c r="E18" s="121"/>
      <c r="F18" s="118"/>
      <c r="G18" s="120" t="s">
        <v>30</v>
      </c>
      <c r="H18" s="122" t="s">
        <v>47</v>
      </c>
      <c r="I18" s="123"/>
      <c r="J18" s="118">
        <v>0.4</v>
      </c>
      <c r="K18" s="118" t="s">
        <v>15</v>
      </c>
      <c r="L18" s="102">
        <v>42</v>
      </c>
      <c r="M18" s="124" t="s">
        <v>78</v>
      </c>
      <c r="N18" s="165"/>
      <c r="O18" s="165"/>
      <c r="P18" s="165"/>
      <c r="Q18" s="178"/>
      <c r="R18" s="165"/>
      <c r="S18" s="165"/>
      <c r="T18" s="165"/>
      <c r="U18" s="165"/>
    </row>
    <row r="19" spans="1:21" ht="21" customHeight="1">
      <c r="A19" s="94">
        <v>10</v>
      </c>
      <c r="B19" s="95" t="s">
        <v>85</v>
      </c>
      <c r="C19" s="96" t="s">
        <v>42</v>
      </c>
      <c r="D19" s="97" t="s">
        <v>179</v>
      </c>
      <c r="E19" s="97"/>
      <c r="F19" s="94"/>
      <c r="G19" s="96" t="s">
        <v>43</v>
      </c>
      <c r="H19" s="99" t="s">
        <v>49</v>
      </c>
      <c r="I19" s="99" t="s">
        <v>50</v>
      </c>
      <c r="J19" s="94">
        <v>0.4</v>
      </c>
      <c r="K19" s="94" t="s">
        <v>15</v>
      </c>
      <c r="L19" s="100">
        <v>15</v>
      </c>
      <c r="M19" s="101" t="s">
        <v>79</v>
      </c>
      <c r="N19" s="165"/>
      <c r="O19" s="165"/>
      <c r="P19" s="165"/>
      <c r="Q19" s="178"/>
      <c r="R19" s="165"/>
      <c r="S19" s="165"/>
      <c r="T19" s="165"/>
      <c r="U19" s="165"/>
    </row>
    <row r="20" spans="1:21" ht="18.75">
      <c r="A20" s="94">
        <v>11</v>
      </c>
      <c r="B20" s="95" t="s">
        <v>87</v>
      </c>
      <c r="C20" s="96" t="s">
        <v>44</v>
      </c>
      <c r="D20" s="97" t="s">
        <v>180</v>
      </c>
      <c r="E20" s="97"/>
      <c r="F20" s="94"/>
      <c r="G20" s="96" t="s">
        <v>160</v>
      </c>
      <c r="H20" s="99" t="s">
        <v>52</v>
      </c>
      <c r="I20" s="99" t="s">
        <v>56</v>
      </c>
      <c r="J20" s="94">
        <v>0.4</v>
      </c>
      <c r="K20" s="94" t="s">
        <v>15</v>
      </c>
      <c r="L20" s="100">
        <v>80</v>
      </c>
      <c r="M20" s="101" t="s">
        <v>79</v>
      </c>
      <c r="N20" s="165"/>
      <c r="O20" s="165"/>
      <c r="P20" s="165"/>
      <c r="Q20" s="178"/>
      <c r="R20" s="165"/>
      <c r="S20" s="165"/>
      <c r="T20" s="165"/>
      <c r="U20" s="165"/>
    </row>
    <row r="21" spans="1:21" ht="18.75">
      <c r="A21" s="94">
        <v>12</v>
      </c>
      <c r="B21" s="104" t="s">
        <v>88</v>
      </c>
      <c r="C21" s="96" t="s">
        <v>44</v>
      </c>
      <c r="D21" s="97" t="s">
        <v>180</v>
      </c>
      <c r="E21" s="97"/>
      <c r="F21" s="94"/>
      <c r="G21" s="96" t="s">
        <v>161</v>
      </c>
      <c r="H21" s="99" t="s">
        <v>51</v>
      </c>
      <c r="I21" s="99" t="s">
        <v>57</v>
      </c>
      <c r="J21" s="94">
        <v>0.4</v>
      </c>
      <c r="K21" s="94" t="s">
        <v>15</v>
      </c>
      <c r="L21" s="100">
        <v>50</v>
      </c>
      <c r="M21" s="101" t="s">
        <v>79</v>
      </c>
      <c r="N21" s="165"/>
      <c r="O21" s="165"/>
      <c r="P21" s="165"/>
      <c r="Q21" s="178"/>
      <c r="R21" s="165"/>
      <c r="S21" s="165"/>
      <c r="T21" s="165"/>
      <c r="U21" s="165"/>
    </row>
    <row r="22" spans="1:21" ht="18.75">
      <c r="A22" s="94">
        <v>13</v>
      </c>
      <c r="B22" s="95" t="s">
        <v>89</v>
      </c>
      <c r="C22" s="96" t="s">
        <v>44</v>
      </c>
      <c r="D22" s="97" t="s">
        <v>180</v>
      </c>
      <c r="E22" s="97"/>
      <c r="F22" s="94"/>
      <c r="G22" s="96" t="s">
        <v>157</v>
      </c>
      <c r="H22" s="99" t="s">
        <v>51</v>
      </c>
      <c r="I22" s="99" t="s">
        <v>57</v>
      </c>
      <c r="J22" s="94">
        <v>0.4</v>
      </c>
      <c r="K22" s="94" t="s">
        <v>15</v>
      </c>
      <c r="L22" s="100">
        <v>50</v>
      </c>
      <c r="M22" s="101" t="s">
        <v>204</v>
      </c>
      <c r="N22" s="165"/>
      <c r="O22" s="165"/>
      <c r="P22" s="165"/>
      <c r="Q22" s="178"/>
      <c r="R22" s="165"/>
      <c r="S22" s="165"/>
      <c r="T22" s="165"/>
      <c r="U22" s="165"/>
    </row>
    <row r="23" spans="1:21" ht="75">
      <c r="A23" s="94"/>
      <c r="B23" s="105"/>
      <c r="C23" s="96" t="s">
        <v>44</v>
      </c>
      <c r="D23" s="97" t="s">
        <v>180</v>
      </c>
      <c r="E23" s="97"/>
      <c r="F23" s="94"/>
      <c r="G23" s="96" t="s">
        <v>154</v>
      </c>
      <c r="H23" s="99" t="s">
        <v>51</v>
      </c>
      <c r="I23" s="99" t="s">
        <v>57</v>
      </c>
      <c r="J23" s="94">
        <v>0.4</v>
      </c>
      <c r="K23" s="94" t="s">
        <v>15</v>
      </c>
      <c r="L23" s="100">
        <v>150</v>
      </c>
      <c r="M23" s="101" t="s">
        <v>79</v>
      </c>
      <c r="N23" s="165"/>
      <c r="O23" s="165"/>
      <c r="P23" s="165"/>
      <c r="Q23" s="178"/>
      <c r="R23" s="165"/>
      <c r="S23" s="165"/>
      <c r="T23" s="165"/>
      <c r="U23" s="165"/>
    </row>
    <row r="24" spans="1:21" ht="18.75">
      <c r="A24" s="94">
        <v>14</v>
      </c>
      <c r="B24" s="95" t="s">
        <v>90</v>
      </c>
      <c r="C24" s="96" t="s">
        <v>44</v>
      </c>
      <c r="D24" s="97" t="s">
        <v>180</v>
      </c>
      <c r="E24" s="97"/>
      <c r="F24" s="94"/>
      <c r="G24" s="96" t="s">
        <v>158</v>
      </c>
      <c r="H24" s="99" t="s">
        <v>51</v>
      </c>
      <c r="I24" s="99" t="s">
        <v>57</v>
      </c>
      <c r="J24" s="94">
        <v>0.4</v>
      </c>
      <c r="K24" s="94" t="s">
        <v>15</v>
      </c>
      <c r="L24" s="100">
        <v>120</v>
      </c>
      <c r="M24" s="101" t="s">
        <v>79</v>
      </c>
      <c r="N24" s="165"/>
      <c r="O24" s="165"/>
      <c r="P24" s="165"/>
      <c r="Q24" s="178"/>
      <c r="R24" s="165"/>
      <c r="S24" s="165"/>
      <c r="T24" s="165"/>
      <c r="U24" s="165"/>
    </row>
    <row r="25" spans="1:21" ht="18.75">
      <c r="A25" s="94">
        <v>15</v>
      </c>
      <c r="B25" s="95" t="s">
        <v>86</v>
      </c>
      <c r="C25" s="96" t="s">
        <v>44</v>
      </c>
      <c r="D25" s="97" t="s">
        <v>180</v>
      </c>
      <c r="E25" s="97"/>
      <c r="F25" s="94"/>
      <c r="G25" s="96" t="s">
        <v>159</v>
      </c>
      <c r="H25" s="99" t="s">
        <v>51</v>
      </c>
      <c r="I25" s="99" t="s">
        <v>57</v>
      </c>
      <c r="J25" s="94">
        <v>0.4</v>
      </c>
      <c r="K25" s="94" t="s">
        <v>15</v>
      </c>
      <c r="L25" s="100">
        <v>160</v>
      </c>
      <c r="M25" s="101" t="s">
        <v>79</v>
      </c>
      <c r="N25" s="165"/>
      <c r="O25" s="165"/>
      <c r="P25" s="165"/>
      <c r="Q25" s="178"/>
      <c r="R25" s="165"/>
      <c r="S25" s="165"/>
      <c r="T25" s="165"/>
      <c r="U25" s="165"/>
    </row>
    <row r="26" spans="1:21" ht="18.75">
      <c r="A26" s="94">
        <v>16</v>
      </c>
      <c r="B26" s="95" t="s">
        <v>91</v>
      </c>
      <c r="C26" s="96" t="s">
        <v>44</v>
      </c>
      <c r="D26" s="97" t="s">
        <v>179</v>
      </c>
      <c r="E26" s="97"/>
      <c r="F26" s="94"/>
      <c r="G26" s="96" t="s">
        <v>92</v>
      </c>
      <c r="H26" s="99" t="s">
        <v>51</v>
      </c>
      <c r="I26" s="99" t="s">
        <v>57</v>
      </c>
      <c r="J26" s="94">
        <v>6</v>
      </c>
      <c r="K26" s="94" t="s">
        <v>68</v>
      </c>
      <c r="L26" s="100">
        <v>1045</v>
      </c>
      <c r="M26" s="101" t="s">
        <v>79</v>
      </c>
      <c r="N26" s="165"/>
      <c r="O26" s="165"/>
      <c r="P26" s="165"/>
      <c r="Q26" s="178"/>
      <c r="R26" s="165"/>
      <c r="S26" s="165"/>
      <c r="T26" s="165"/>
      <c r="U26" s="165"/>
    </row>
    <row r="27" spans="1:21" ht="18.75">
      <c r="A27" s="94">
        <v>17</v>
      </c>
      <c r="B27" s="95" t="s">
        <v>93</v>
      </c>
      <c r="C27" s="96" t="s">
        <v>32</v>
      </c>
      <c r="D27" s="97" t="s">
        <v>179</v>
      </c>
      <c r="E27" s="97"/>
      <c r="F27" s="94"/>
      <c r="G27" s="96" t="s">
        <v>30</v>
      </c>
      <c r="H27" s="98" t="s">
        <v>47</v>
      </c>
      <c r="I27" s="99" t="s">
        <v>58</v>
      </c>
      <c r="J27" s="94">
        <v>0.4</v>
      </c>
      <c r="K27" s="94" t="s">
        <v>15</v>
      </c>
      <c r="L27" s="100">
        <v>60</v>
      </c>
      <c r="M27" s="101" t="s">
        <v>79</v>
      </c>
      <c r="N27" s="165"/>
      <c r="O27" s="165"/>
      <c r="P27" s="165"/>
      <c r="Q27" s="178"/>
      <c r="R27" s="165"/>
      <c r="S27" s="165"/>
      <c r="T27" s="165"/>
      <c r="U27" s="165"/>
    </row>
    <row r="28" spans="1:21" ht="25.5" customHeight="1">
      <c r="A28" s="118">
        <v>18</v>
      </c>
      <c r="B28" s="119" t="s">
        <v>94</v>
      </c>
      <c r="C28" s="120" t="s">
        <v>59</v>
      </c>
      <c r="D28" s="121"/>
      <c r="E28" s="121"/>
      <c r="F28" s="118"/>
      <c r="G28" s="120" t="s">
        <v>60</v>
      </c>
      <c r="H28" s="122" t="s">
        <v>47</v>
      </c>
      <c r="I28" s="123" t="s">
        <v>58</v>
      </c>
      <c r="J28" s="118">
        <v>0.4</v>
      </c>
      <c r="K28" s="118" t="s">
        <v>15</v>
      </c>
      <c r="L28" s="102">
        <v>517.6</v>
      </c>
      <c r="M28" s="124" t="s">
        <v>106</v>
      </c>
      <c r="N28" s="165"/>
      <c r="O28" s="165"/>
      <c r="P28" s="165"/>
      <c r="Q28" s="178"/>
      <c r="R28" s="165"/>
      <c r="S28" s="165"/>
      <c r="T28" s="165"/>
      <c r="U28" s="165"/>
    </row>
    <row r="29" spans="1:21" ht="25.5" customHeight="1">
      <c r="A29" s="118">
        <v>19</v>
      </c>
      <c r="B29" s="119"/>
      <c r="C29" s="120" t="s">
        <v>65</v>
      </c>
      <c r="D29" s="121"/>
      <c r="E29" s="121"/>
      <c r="F29" s="118"/>
      <c r="G29" s="120" t="s">
        <v>66</v>
      </c>
      <c r="H29" s="122" t="s">
        <v>67</v>
      </c>
      <c r="I29" s="123"/>
      <c r="J29" s="118">
        <v>0.4</v>
      </c>
      <c r="K29" s="118" t="s">
        <v>15</v>
      </c>
      <c r="L29" s="102">
        <v>420</v>
      </c>
      <c r="M29" s="124" t="s">
        <v>78</v>
      </c>
      <c r="N29" s="165"/>
      <c r="O29" s="165"/>
      <c r="P29" s="165"/>
      <c r="Q29" s="178"/>
      <c r="R29" s="165"/>
      <c r="S29" s="165"/>
      <c r="T29" s="165"/>
      <c r="U29" s="165"/>
    </row>
    <row r="30" spans="1:21" ht="25.5" customHeight="1">
      <c r="A30" s="118">
        <v>20</v>
      </c>
      <c r="B30" s="119"/>
      <c r="C30" s="120" t="s">
        <v>65</v>
      </c>
      <c r="D30" s="121"/>
      <c r="E30" s="121"/>
      <c r="F30" s="118"/>
      <c r="G30" s="120" t="s">
        <v>69</v>
      </c>
      <c r="H30" s="122" t="s">
        <v>70</v>
      </c>
      <c r="I30" s="123"/>
      <c r="J30" s="118">
        <v>0.4</v>
      </c>
      <c r="K30" s="118" t="s">
        <v>15</v>
      </c>
      <c r="L30" s="102">
        <v>2000</v>
      </c>
      <c r="M30" s="124" t="s">
        <v>78</v>
      </c>
      <c r="N30" s="165"/>
      <c r="O30" s="165"/>
      <c r="P30" s="165"/>
      <c r="Q30" s="178"/>
      <c r="R30" s="165"/>
      <c r="S30" s="165"/>
      <c r="T30" s="165"/>
      <c r="U30" s="165"/>
    </row>
    <row r="31" spans="1:21" ht="25.5" customHeight="1">
      <c r="A31" s="94">
        <v>21</v>
      </c>
      <c r="B31" s="95" t="s">
        <v>95</v>
      </c>
      <c r="C31" s="96" t="s">
        <v>71</v>
      </c>
      <c r="D31" s="97" t="s">
        <v>179</v>
      </c>
      <c r="E31" s="97"/>
      <c r="F31" s="94"/>
      <c r="G31" s="96" t="s">
        <v>30</v>
      </c>
      <c r="H31" s="98" t="s">
        <v>47</v>
      </c>
      <c r="I31" s="99"/>
      <c r="J31" s="94">
        <v>0.4</v>
      </c>
      <c r="K31" s="94" t="s">
        <v>15</v>
      </c>
      <c r="L31" s="100">
        <v>35</v>
      </c>
      <c r="M31" s="101" t="s">
        <v>79</v>
      </c>
      <c r="N31" s="165"/>
      <c r="O31" s="165"/>
      <c r="P31" s="165"/>
      <c r="Q31" s="178"/>
      <c r="R31" s="165"/>
      <c r="S31" s="165"/>
      <c r="T31" s="165"/>
      <c r="U31" s="165"/>
    </row>
    <row r="32" spans="1:21" ht="25.5" customHeight="1">
      <c r="A32" s="118">
        <v>22</v>
      </c>
      <c r="B32" s="119" t="s">
        <v>97</v>
      </c>
      <c r="C32" s="120" t="s">
        <v>96</v>
      </c>
      <c r="D32" s="121"/>
      <c r="E32" s="121"/>
      <c r="F32" s="118"/>
      <c r="G32" s="120" t="s">
        <v>66</v>
      </c>
      <c r="H32" s="122" t="s">
        <v>75</v>
      </c>
      <c r="I32" s="123"/>
      <c r="J32" s="118">
        <v>0.4</v>
      </c>
      <c r="K32" s="118" t="s">
        <v>15</v>
      </c>
      <c r="L32" s="102">
        <v>250</v>
      </c>
      <c r="M32" s="124" t="s">
        <v>106</v>
      </c>
      <c r="N32" s="165"/>
      <c r="O32" s="165"/>
      <c r="P32" s="165"/>
      <c r="Q32" s="178"/>
      <c r="R32" s="165"/>
      <c r="S32" s="165"/>
      <c r="T32" s="165"/>
      <c r="U32" s="165"/>
    </row>
    <row r="33" spans="1:21" ht="25.5" customHeight="1">
      <c r="A33" s="94">
        <v>23</v>
      </c>
      <c r="B33" s="95" t="s">
        <v>98</v>
      </c>
      <c r="C33" s="96" t="s">
        <v>99</v>
      </c>
      <c r="D33" s="97" t="s">
        <v>179</v>
      </c>
      <c r="E33" s="97"/>
      <c r="F33" s="94"/>
      <c r="G33" s="96" t="s">
        <v>30</v>
      </c>
      <c r="H33" s="98" t="s">
        <v>75</v>
      </c>
      <c r="I33" s="99"/>
      <c r="J33" s="94">
        <v>0.4</v>
      </c>
      <c r="K33" s="94" t="s">
        <v>15</v>
      </c>
      <c r="L33" s="100">
        <v>15</v>
      </c>
      <c r="M33" s="101" t="s">
        <v>79</v>
      </c>
      <c r="N33" s="165"/>
      <c r="O33" s="165"/>
      <c r="P33" s="165"/>
      <c r="Q33" s="178"/>
      <c r="R33" s="165"/>
      <c r="S33" s="165"/>
      <c r="T33" s="165"/>
      <c r="U33" s="165"/>
    </row>
    <row r="34" spans="1:21" ht="67.5" customHeight="1">
      <c r="A34" s="94">
        <v>24</v>
      </c>
      <c r="B34" s="106" t="s">
        <v>100</v>
      </c>
      <c r="C34" s="96" t="s">
        <v>31</v>
      </c>
      <c r="D34" s="97" t="s">
        <v>179</v>
      </c>
      <c r="E34" s="97"/>
      <c r="F34" s="94"/>
      <c r="G34" s="96" t="s">
        <v>101</v>
      </c>
      <c r="H34" s="98" t="s">
        <v>75</v>
      </c>
      <c r="I34" s="99"/>
      <c r="J34" s="94">
        <v>0.4</v>
      </c>
      <c r="K34" s="94" t="s">
        <v>15</v>
      </c>
      <c r="L34" s="107">
        <v>15</v>
      </c>
      <c r="M34" s="101" t="s">
        <v>79</v>
      </c>
      <c r="N34" s="165"/>
      <c r="O34" s="165"/>
      <c r="P34" s="165"/>
      <c r="Q34" s="178"/>
      <c r="R34" s="165"/>
      <c r="S34" s="165"/>
      <c r="T34" s="165"/>
      <c r="U34" s="165"/>
    </row>
    <row r="35" spans="1:21" ht="18.75">
      <c r="A35" s="94">
        <v>25</v>
      </c>
      <c r="B35" s="108" t="s">
        <v>103</v>
      </c>
      <c r="C35" s="96" t="s">
        <v>102</v>
      </c>
      <c r="D35" s="97" t="s">
        <v>153</v>
      </c>
      <c r="E35" s="97"/>
      <c r="F35" s="94"/>
      <c r="G35" s="96" t="s">
        <v>30</v>
      </c>
      <c r="H35" s="98"/>
      <c r="I35" s="99"/>
      <c r="J35" s="94">
        <v>0.4</v>
      </c>
      <c r="K35" s="94" t="s">
        <v>15</v>
      </c>
      <c r="L35" s="107">
        <v>15</v>
      </c>
      <c r="M35" s="101" t="s">
        <v>79</v>
      </c>
      <c r="N35" s="165"/>
      <c r="O35" s="165"/>
      <c r="P35" s="165"/>
      <c r="Q35" s="178"/>
      <c r="R35" s="165"/>
      <c r="S35" s="165"/>
      <c r="T35" s="165"/>
      <c r="U35" s="165"/>
    </row>
    <row r="36" spans="1:21" ht="18.75">
      <c r="A36" s="94">
        <v>26</v>
      </c>
      <c r="B36" s="108" t="s">
        <v>107</v>
      </c>
      <c r="C36" s="96" t="s">
        <v>108</v>
      </c>
      <c r="D36" s="97" t="s">
        <v>153</v>
      </c>
      <c r="E36" s="97"/>
      <c r="F36" s="94"/>
      <c r="G36" s="96" t="s">
        <v>30</v>
      </c>
      <c r="H36" s="98"/>
      <c r="I36" s="99"/>
      <c r="J36" s="94">
        <v>0.4</v>
      </c>
      <c r="K36" s="94" t="s">
        <v>15</v>
      </c>
      <c r="L36" s="107">
        <v>15</v>
      </c>
      <c r="M36" s="101" t="s">
        <v>79</v>
      </c>
      <c r="N36" s="165"/>
      <c r="O36" s="165"/>
      <c r="P36" s="165"/>
      <c r="Q36" s="178"/>
      <c r="R36" s="165"/>
      <c r="S36" s="165"/>
      <c r="T36" s="165"/>
      <c r="U36" s="165"/>
    </row>
    <row r="37" spans="1:21" ht="18.75">
      <c r="A37" s="139">
        <v>27</v>
      </c>
      <c r="B37" s="140" t="s">
        <v>109</v>
      </c>
      <c r="C37" s="146" t="s">
        <v>110</v>
      </c>
      <c r="D37" s="142"/>
      <c r="E37" s="142"/>
      <c r="F37" s="139"/>
      <c r="G37" s="146" t="s">
        <v>30</v>
      </c>
      <c r="H37" s="147"/>
      <c r="I37" s="148"/>
      <c r="J37" s="139">
        <v>0.4</v>
      </c>
      <c r="K37" s="139" t="s">
        <v>15</v>
      </c>
      <c r="L37" s="149">
        <v>15</v>
      </c>
      <c r="M37" s="145" t="s">
        <v>78</v>
      </c>
      <c r="N37" s="165"/>
      <c r="O37" s="165"/>
      <c r="P37" s="165"/>
      <c r="Q37" s="178"/>
      <c r="R37" s="165"/>
      <c r="S37" s="165"/>
      <c r="T37" s="165"/>
      <c r="U37" s="165"/>
    </row>
    <row r="38" spans="1:21" ht="18.75">
      <c r="A38" s="118">
        <v>28</v>
      </c>
      <c r="B38" s="123" t="s">
        <v>111</v>
      </c>
      <c r="C38" s="120" t="s">
        <v>112</v>
      </c>
      <c r="D38" s="121"/>
      <c r="E38" s="121"/>
      <c r="F38" s="118"/>
      <c r="G38" s="120" t="s">
        <v>30</v>
      </c>
      <c r="H38" s="122"/>
      <c r="I38" s="123"/>
      <c r="J38" s="118">
        <v>0.4</v>
      </c>
      <c r="K38" s="118" t="s">
        <v>15</v>
      </c>
      <c r="L38" s="109">
        <v>15</v>
      </c>
      <c r="M38" s="124" t="s">
        <v>78</v>
      </c>
      <c r="N38" s="165"/>
      <c r="O38" s="165"/>
      <c r="P38" s="165"/>
      <c r="Q38" s="178"/>
      <c r="R38" s="165"/>
      <c r="S38" s="165"/>
      <c r="T38" s="165"/>
      <c r="U38" s="165"/>
    </row>
    <row r="39" spans="1:21" ht="18.75">
      <c r="A39" s="94">
        <v>29</v>
      </c>
      <c r="B39" s="108" t="s">
        <v>113</v>
      </c>
      <c r="C39" s="96" t="s">
        <v>114</v>
      </c>
      <c r="D39" s="97" t="s">
        <v>179</v>
      </c>
      <c r="E39" s="97"/>
      <c r="F39" s="94"/>
      <c r="G39" s="96" t="s">
        <v>30</v>
      </c>
      <c r="H39" s="98"/>
      <c r="I39" s="99"/>
      <c r="J39" s="94">
        <v>0.4</v>
      </c>
      <c r="K39" s="94" t="s">
        <v>15</v>
      </c>
      <c r="L39" s="107">
        <v>45</v>
      </c>
      <c r="M39" s="101" t="s">
        <v>79</v>
      </c>
      <c r="N39" s="165"/>
      <c r="O39" s="165"/>
      <c r="P39" s="165"/>
      <c r="Q39" s="178"/>
      <c r="R39" s="165"/>
      <c r="S39" s="165"/>
      <c r="T39" s="165"/>
      <c r="U39" s="165"/>
    </row>
    <row r="40" spans="1:21" ht="18.75">
      <c r="A40" s="94">
        <v>30</v>
      </c>
      <c r="B40" s="108" t="s">
        <v>115</v>
      </c>
      <c r="C40" s="96" t="s">
        <v>44</v>
      </c>
      <c r="D40" s="97" t="s">
        <v>181</v>
      </c>
      <c r="E40" s="97"/>
      <c r="F40" s="94"/>
      <c r="G40" s="96" t="s">
        <v>210</v>
      </c>
      <c r="H40" s="98" t="s">
        <v>51</v>
      </c>
      <c r="I40" s="99" t="s">
        <v>57</v>
      </c>
      <c r="J40" s="94">
        <v>0.4</v>
      </c>
      <c r="K40" s="94" t="s">
        <v>15</v>
      </c>
      <c r="L40" s="107">
        <v>100</v>
      </c>
      <c r="M40" s="101" t="s">
        <v>255</v>
      </c>
      <c r="N40" s="165"/>
      <c r="O40" s="165"/>
      <c r="P40" s="165"/>
      <c r="Q40" s="178"/>
      <c r="R40" s="165"/>
      <c r="S40" s="165"/>
      <c r="T40" s="165"/>
      <c r="U40" s="165"/>
    </row>
    <row r="41" spans="1:21" ht="37.5">
      <c r="A41" s="94"/>
      <c r="B41" s="108"/>
      <c r="C41" s="96" t="s">
        <v>44</v>
      </c>
      <c r="D41" s="97" t="s">
        <v>181</v>
      </c>
      <c r="E41" s="97"/>
      <c r="F41" s="94"/>
      <c r="G41" s="96" t="s">
        <v>185</v>
      </c>
      <c r="H41" s="98" t="s">
        <v>51</v>
      </c>
      <c r="I41" s="99" t="s">
        <v>57</v>
      </c>
      <c r="J41" s="94">
        <v>0.4</v>
      </c>
      <c r="K41" s="94" t="s">
        <v>15</v>
      </c>
      <c r="L41" s="107">
        <v>150</v>
      </c>
      <c r="M41" s="101" t="s">
        <v>79</v>
      </c>
      <c r="N41" s="165"/>
      <c r="O41" s="165"/>
      <c r="P41" s="165"/>
      <c r="Q41" s="178"/>
      <c r="R41" s="165"/>
      <c r="S41" s="165"/>
      <c r="T41" s="165"/>
      <c r="U41" s="165"/>
    </row>
    <row r="42" spans="1:21" ht="37.5">
      <c r="A42" s="118">
        <v>31</v>
      </c>
      <c r="B42" s="123" t="s">
        <v>116</v>
      </c>
      <c r="C42" s="120" t="s">
        <v>117</v>
      </c>
      <c r="D42" s="121" t="s">
        <v>179</v>
      </c>
      <c r="E42" s="121"/>
      <c r="F42" s="118"/>
      <c r="G42" s="120" t="s">
        <v>60</v>
      </c>
      <c r="H42" s="122"/>
      <c r="I42" s="123"/>
      <c r="J42" s="118">
        <v>0.4</v>
      </c>
      <c r="K42" s="118" t="s">
        <v>15</v>
      </c>
      <c r="L42" s="109">
        <v>1165</v>
      </c>
      <c r="M42" s="124" t="s">
        <v>106</v>
      </c>
      <c r="N42" s="165"/>
      <c r="O42" s="165"/>
      <c r="P42" s="165"/>
      <c r="Q42" s="178"/>
      <c r="R42" s="165"/>
      <c r="S42" s="165"/>
      <c r="T42" s="165"/>
      <c r="U42" s="165"/>
    </row>
    <row r="43" spans="1:21" ht="75">
      <c r="A43" s="118"/>
      <c r="B43" s="123"/>
      <c r="C43" s="120" t="s">
        <v>117</v>
      </c>
      <c r="D43" s="121" t="s">
        <v>179</v>
      </c>
      <c r="E43" s="121"/>
      <c r="F43" s="118"/>
      <c r="G43" s="120" t="s">
        <v>145</v>
      </c>
      <c r="H43" s="122"/>
      <c r="I43" s="123"/>
      <c r="J43" s="118">
        <v>0.4</v>
      </c>
      <c r="K43" s="118" t="s">
        <v>15</v>
      </c>
      <c r="L43" s="109">
        <v>95</v>
      </c>
      <c r="M43" s="124" t="s">
        <v>106</v>
      </c>
      <c r="N43" s="165"/>
      <c r="O43" s="165"/>
      <c r="P43" s="165"/>
      <c r="Q43" s="178"/>
      <c r="R43" s="165"/>
      <c r="S43" s="165"/>
      <c r="T43" s="165"/>
      <c r="U43" s="165"/>
    </row>
    <row r="44" spans="1:21" ht="18.75">
      <c r="A44" s="94">
        <v>32</v>
      </c>
      <c r="B44" s="108" t="s">
        <v>121</v>
      </c>
      <c r="C44" s="110" t="s">
        <v>122</v>
      </c>
      <c r="D44" s="97" t="s">
        <v>180</v>
      </c>
      <c r="E44" s="110"/>
      <c r="F44" s="110"/>
      <c r="G44" s="110" t="s">
        <v>30</v>
      </c>
      <c r="H44" s="108"/>
      <c r="I44" s="108"/>
      <c r="J44" s="111">
        <v>0.4</v>
      </c>
      <c r="K44" s="111" t="s">
        <v>15</v>
      </c>
      <c r="L44" s="112">
        <v>15</v>
      </c>
      <c r="M44" s="101" t="s">
        <v>79</v>
      </c>
      <c r="N44" s="165"/>
      <c r="O44" s="165"/>
      <c r="P44" s="165"/>
      <c r="Q44" s="178"/>
      <c r="R44" s="165"/>
      <c r="S44" s="165"/>
      <c r="T44" s="165"/>
      <c r="U44" s="165"/>
    </row>
    <row r="45" spans="1:21" ht="18.75">
      <c r="A45" s="94">
        <v>33</v>
      </c>
      <c r="B45" s="108" t="s">
        <v>123</v>
      </c>
      <c r="C45" s="110" t="s">
        <v>122</v>
      </c>
      <c r="D45" s="97" t="s">
        <v>180</v>
      </c>
      <c r="E45" s="110"/>
      <c r="F45" s="110"/>
      <c r="G45" s="110" t="s">
        <v>30</v>
      </c>
      <c r="H45" s="108"/>
      <c r="I45" s="108"/>
      <c r="J45" s="111">
        <v>0.4</v>
      </c>
      <c r="K45" s="111" t="s">
        <v>15</v>
      </c>
      <c r="L45" s="112">
        <v>15</v>
      </c>
      <c r="M45" s="101" t="s">
        <v>79</v>
      </c>
      <c r="N45" s="165"/>
      <c r="O45" s="165"/>
      <c r="P45" s="165"/>
      <c r="Q45" s="178"/>
      <c r="R45" s="165"/>
      <c r="S45" s="165"/>
      <c r="T45" s="165"/>
      <c r="U45" s="165"/>
    </row>
    <row r="46" spans="1:21" ht="18.75">
      <c r="A46" s="94">
        <v>34</v>
      </c>
      <c r="B46" s="108" t="s">
        <v>124</v>
      </c>
      <c r="C46" s="110" t="s">
        <v>125</v>
      </c>
      <c r="D46" s="97" t="s">
        <v>180</v>
      </c>
      <c r="E46" s="110"/>
      <c r="F46" s="110"/>
      <c r="G46" s="110" t="s">
        <v>30</v>
      </c>
      <c r="H46" s="108"/>
      <c r="I46" s="108"/>
      <c r="J46" s="111">
        <v>0.4</v>
      </c>
      <c r="K46" s="111" t="s">
        <v>15</v>
      </c>
      <c r="L46" s="101">
        <v>50</v>
      </c>
      <c r="M46" s="101" t="s">
        <v>79</v>
      </c>
      <c r="N46" s="165"/>
      <c r="O46" s="165"/>
      <c r="P46" s="165"/>
      <c r="Q46" s="178"/>
      <c r="R46" s="165"/>
      <c r="S46" s="165"/>
      <c r="T46" s="165"/>
      <c r="U46" s="165"/>
    </row>
    <row r="47" spans="1:21" ht="18.75">
      <c r="A47" s="94">
        <v>35</v>
      </c>
      <c r="B47" s="108" t="s">
        <v>126</v>
      </c>
      <c r="C47" s="110" t="s">
        <v>127</v>
      </c>
      <c r="D47" s="97" t="s">
        <v>179</v>
      </c>
      <c r="E47" s="110"/>
      <c r="F47" s="110"/>
      <c r="G47" s="110" t="s">
        <v>30</v>
      </c>
      <c r="H47" s="108"/>
      <c r="I47" s="108"/>
      <c r="J47" s="111">
        <v>0.4</v>
      </c>
      <c r="K47" s="111" t="s">
        <v>15</v>
      </c>
      <c r="L47" s="101">
        <v>14</v>
      </c>
      <c r="M47" s="101" t="s">
        <v>79</v>
      </c>
      <c r="N47" s="165"/>
      <c r="O47" s="165"/>
      <c r="P47" s="165"/>
      <c r="Q47" s="178"/>
      <c r="R47" s="165"/>
      <c r="S47" s="165"/>
      <c r="T47" s="165"/>
      <c r="U47" s="165"/>
    </row>
    <row r="48" spans="1:21" ht="18.75">
      <c r="A48" s="94">
        <v>36</v>
      </c>
      <c r="B48" s="108" t="s">
        <v>128</v>
      </c>
      <c r="C48" s="110" t="s">
        <v>129</v>
      </c>
      <c r="D48" s="97" t="s">
        <v>180</v>
      </c>
      <c r="E48" s="110"/>
      <c r="F48" s="110"/>
      <c r="G48" s="110" t="s">
        <v>30</v>
      </c>
      <c r="H48" s="108"/>
      <c r="I48" s="108"/>
      <c r="J48" s="111">
        <v>0.4</v>
      </c>
      <c r="K48" s="111" t="s">
        <v>15</v>
      </c>
      <c r="L48" s="101">
        <v>15</v>
      </c>
      <c r="M48" s="101" t="s">
        <v>79</v>
      </c>
      <c r="N48" s="165"/>
      <c r="O48" s="165"/>
      <c r="P48" s="165"/>
      <c r="Q48" s="178"/>
      <c r="R48" s="165"/>
      <c r="S48" s="165"/>
      <c r="T48" s="165"/>
      <c r="U48" s="165"/>
    </row>
    <row r="49" spans="1:21" ht="28.5" customHeight="1">
      <c r="A49" s="118">
        <v>37</v>
      </c>
      <c r="B49" s="123" t="s">
        <v>134</v>
      </c>
      <c r="C49" s="126" t="s">
        <v>36</v>
      </c>
      <c r="D49" s="121" t="s">
        <v>182</v>
      </c>
      <c r="E49" s="126"/>
      <c r="F49" s="126"/>
      <c r="G49" s="126" t="s">
        <v>135</v>
      </c>
      <c r="H49" s="123" t="s">
        <v>47</v>
      </c>
      <c r="I49" s="123"/>
      <c r="J49" s="127">
        <v>0.4</v>
      </c>
      <c r="K49" s="127" t="s">
        <v>15</v>
      </c>
      <c r="L49" s="124">
        <v>15</v>
      </c>
      <c r="M49" s="124" t="s">
        <v>106</v>
      </c>
      <c r="N49" s="165"/>
      <c r="O49" s="165"/>
      <c r="P49" s="165"/>
      <c r="Q49" s="178"/>
      <c r="R49" s="165"/>
      <c r="S49" s="165"/>
      <c r="T49" s="165"/>
      <c r="U49" s="165"/>
    </row>
    <row r="50" spans="1:21" ht="28.5" customHeight="1">
      <c r="A50" s="118">
        <v>38</v>
      </c>
      <c r="B50" s="123" t="s">
        <v>137</v>
      </c>
      <c r="C50" s="126" t="s">
        <v>44</v>
      </c>
      <c r="D50" s="121" t="s">
        <v>183</v>
      </c>
      <c r="E50" s="126"/>
      <c r="F50" s="126"/>
      <c r="G50" s="126" t="s">
        <v>143</v>
      </c>
      <c r="H50" s="123"/>
      <c r="I50" s="123"/>
      <c r="J50" s="127">
        <v>0.4</v>
      </c>
      <c r="K50" s="127" t="s">
        <v>15</v>
      </c>
      <c r="L50" s="124">
        <v>2814</v>
      </c>
      <c r="M50" s="124" t="s">
        <v>299</v>
      </c>
      <c r="N50" s="165"/>
      <c r="O50" s="165"/>
      <c r="P50" s="165"/>
      <c r="Q50" s="178"/>
      <c r="R50" s="165"/>
      <c r="S50" s="165"/>
      <c r="T50" s="165"/>
      <c r="U50" s="165"/>
    </row>
    <row r="51" spans="1:21" ht="18.75">
      <c r="A51" s="101"/>
      <c r="B51" s="101"/>
      <c r="C51" s="110" t="s">
        <v>44</v>
      </c>
      <c r="D51" s="97" t="s">
        <v>183</v>
      </c>
      <c r="E51" s="110"/>
      <c r="F51" s="110"/>
      <c r="G51" s="110" t="s">
        <v>144</v>
      </c>
      <c r="H51" s="108" t="s">
        <v>51</v>
      </c>
      <c r="I51" s="108" t="s">
        <v>57</v>
      </c>
      <c r="J51" s="111">
        <v>0.4</v>
      </c>
      <c r="K51" s="111" t="s">
        <v>15</v>
      </c>
      <c r="L51" s="101">
        <v>200</v>
      </c>
      <c r="M51" s="101" t="s">
        <v>79</v>
      </c>
      <c r="N51" s="165"/>
      <c r="O51" s="165"/>
      <c r="P51" s="165"/>
      <c r="Q51" s="178"/>
      <c r="R51" s="165"/>
      <c r="S51" s="165"/>
      <c r="T51" s="165"/>
      <c r="U51" s="165"/>
    </row>
    <row r="52" spans="1:21" ht="18.75">
      <c r="A52" s="94">
        <v>39</v>
      </c>
      <c r="B52" s="108" t="s">
        <v>138</v>
      </c>
      <c r="C52" s="110" t="s">
        <v>139</v>
      </c>
      <c r="D52" s="97" t="s">
        <v>180</v>
      </c>
      <c r="E52" s="110"/>
      <c r="F52" s="110"/>
      <c r="G52" s="110" t="s">
        <v>30</v>
      </c>
      <c r="H52" s="108"/>
      <c r="I52" s="108"/>
      <c r="J52" s="111">
        <v>0.4</v>
      </c>
      <c r="K52" s="111" t="s">
        <v>15</v>
      </c>
      <c r="L52" s="101">
        <v>15</v>
      </c>
      <c r="M52" s="101" t="s">
        <v>79</v>
      </c>
      <c r="N52" s="165"/>
      <c r="O52" s="165"/>
      <c r="P52" s="165"/>
      <c r="Q52" s="178"/>
      <c r="R52" s="165"/>
      <c r="S52" s="165"/>
      <c r="T52" s="165"/>
      <c r="U52" s="165"/>
    </row>
    <row r="53" spans="1:21" ht="18.75">
      <c r="A53" s="94">
        <v>40</v>
      </c>
      <c r="B53" s="108" t="s">
        <v>140</v>
      </c>
      <c r="C53" s="110" t="s">
        <v>141</v>
      </c>
      <c r="D53" s="97" t="s">
        <v>180</v>
      </c>
      <c r="E53" s="110"/>
      <c r="F53" s="110"/>
      <c r="G53" s="110" t="s">
        <v>30</v>
      </c>
      <c r="H53" s="108"/>
      <c r="I53" s="108"/>
      <c r="J53" s="111">
        <v>0.4</v>
      </c>
      <c r="K53" s="111" t="s">
        <v>15</v>
      </c>
      <c r="L53" s="101">
        <v>15</v>
      </c>
      <c r="M53" s="101" t="s">
        <v>79</v>
      </c>
      <c r="N53" s="165"/>
      <c r="O53" s="165"/>
      <c r="P53" s="165"/>
      <c r="Q53" s="178"/>
      <c r="R53" s="165"/>
      <c r="S53" s="165"/>
      <c r="T53" s="165"/>
      <c r="U53" s="165"/>
    </row>
    <row r="54" spans="1:21" ht="18.75">
      <c r="A54" s="71">
        <v>41</v>
      </c>
      <c r="B54" s="90" t="s">
        <v>142</v>
      </c>
      <c r="C54" s="92" t="s">
        <v>178</v>
      </c>
      <c r="D54" s="70" t="s">
        <v>183</v>
      </c>
      <c r="E54" s="92"/>
      <c r="F54" s="92"/>
      <c r="G54" s="92" t="s">
        <v>146</v>
      </c>
      <c r="H54" s="90"/>
      <c r="I54" s="90"/>
      <c r="J54" s="89">
        <v>0.4</v>
      </c>
      <c r="K54" s="89" t="s">
        <v>15</v>
      </c>
      <c r="L54" s="86">
        <v>445</v>
      </c>
      <c r="M54" s="79" t="s">
        <v>191</v>
      </c>
      <c r="N54" s="165"/>
      <c r="O54" s="165"/>
      <c r="P54" s="165"/>
      <c r="Q54" s="178"/>
      <c r="R54" s="165"/>
      <c r="S54" s="165"/>
      <c r="T54" s="165"/>
      <c r="U54" s="165"/>
    </row>
    <row r="55" spans="1:21" ht="18.75">
      <c r="A55" s="94"/>
      <c r="B55" s="105"/>
      <c r="C55" s="110" t="s">
        <v>178</v>
      </c>
      <c r="D55" s="97" t="s">
        <v>184</v>
      </c>
      <c r="E55" s="110"/>
      <c r="F55" s="110"/>
      <c r="G55" s="110" t="s">
        <v>147</v>
      </c>
      <c r="H55" s="108"/>
      <c r="I55" s="108"/>
      <c r="J55" s="111">
        <v>0.4</v>
      </c>
      <c r="K55" s="111" t="s">
        <v>15</v>
      </c>
      <c r="L55" s="100">
        <v>250</v>
      </c>
      <c r="M55" s="101" t="s">
        <v>79</v>
      </c>
      <c r="N55" s="165"/>
      <c r="O55" s="165"/>
      <c r="P55" s="165"/>
      <c r="Q55" s="178"/>
      <c r="R55" s="165"/>
      <c r="S55" s="165"/>
      <c r="T55" s="165"/>
      <c r="U55" s="165"/>
    </row>
    <row r="56" spans="1:21" ht="37.5">
      <c r="A56" s="94">
        <v>42</v>
      </c>
      <c r="B56" s="108" t="s">
        <v>148</v>
      </c>
      <c r="C56" s="96" t="s">
        <v>117</v>
      </c>
      <c r="D56" s="97" t="s">
        <v>179</v>
      </c>
      <c r="E56" s="97"/>
      <c r="F56" s="94"/>
      <c r="G56" s="96" t="s">
        <v>60</v>
      </c>
      <c r="H56" s="98"/>
      <c r="I56" s="99"/>
      <c r="J56" s="94">
        <v>0.4</v>
      </c>
      <c r="K56" s="94" t="s">
        <v>15</v>
      </c>
      <c r="L56" s="107">
        <v>560</v>
      </c>
      <c r="M56" s="101" t="s">
        <v>315</v>
      </c>
      <c r="N56" s="165"/>
      <c r="O56" s="165"/>
      <c r="P56" s="165"/>
      <c r="Q56" s="178"/>
      <c r="R56" s="165"/>
      <c r="S56" s="165"/>
      <c r="T56" s="165"/>
      <c r="U56" s="165"/>
    </row>
    <row r="57" spans="1:21" ht="75">
      <c r="A57" s="94">
        <v>43</v>
      </c>
      <c r="B57" s="108"/>
      <c r="C57" s="96" t="s">
        <v>117</v>
      </c>
      <c r="D57" s="97" t="s">
        <v>179</v>
      </c>
      <c r="E57" s="97"/>
      <c r="F57" s="94"/>
      <c r="G57" s="96" t="s">
        <v>149</v>
      </c>
      <c r="H57" s="98"/>
      <c r="I57" s="99"/>
      <c r="J57" s="94">
        <v>0.4</v>
      </c>
      <c r="K57" s="94" t="s">
        <v>15</v>
      </c>
      <c r="L57" s="107">
        <v>95</v>
      </c>
      <c r="M57" s="101" t="s">
        <v>79</v>
      </c>
      <c r="N57" s="165"/>
      <c r="O57" s="165"/>
      <c r="P57" s="165"/>
      <c r="Q57" s="178"/>
      <c r="R57" s="165"/>
      <c r="S57" s="165"/>
      <c r="T57" s="165"/>
      <c r="U57" s="165"/>
    </row>
    <row r="58" spans="1:21" ht="36" customHeight="1">
      <c r="A58" s="94">
        <v>44</v>
      </c>
      <c r="B58" s="108" t="s">
        <v>150</v>
      </c>
      <c r="C58" s="110" t="s">
        <v>127</v>
      </c>
      <c r="D58" s="97" t="s">
        <v>179</v>
      </c>
      <c r="E58" s="110"/>
      <c r="F58" s="110"/>
      <c r="G58" s="110" t="s">
        <v>151</v>
      </c>
      <c r="H58" s="108"/>
      <c r="I58" s="108"/>
      <c r="J58" s="111">
        <v>0.4</v>
      </c>
      <c r="K58" s="111" t="s">
        <v>15</v>
      </c>
      <c r="L58" s="100">
        <v>54</v>
      </c>
      <c r="M58" s="101" t="s">
        <v>79</v>
      </c>
      <c r="N58" s="165"/>
      <c r="O58" s="165"/>
      <c r="P58" s="165"/>
      <c r="Q58" s="178"/>
      <c r="R58" s="165"/>
      <c r="S58" s="165"/>
      <c r="T58" s="165"/>
      <c r="U58" s="165"/>
    </row>
    <row r="59" spans="1:21" ht="36" customHeight="1">
      <c r="A59" s="94">
        <v>45</v>
      </c>
      <c r="B59" s="108" t="s">
        <v>152</v>
      </c>
      <c r="C59" s="110" t="s">
        <v>44</v>
      </c>
      <c r="D59" s="97" t="s">
        <v>181</v>
      </c>
      <c r="E59" s="110"/>
      <c r="F59" s="110"/>
      <c r="G59" s="110" t="s">
        <v>186</v>
      </c>
      <c r="H59" s="108" t="s">
        <v>51</v>
      </c>
      <c r="I59" s="108" t="s">
        <v>57</v>
      </c>
      <c r="J59" s="111">
        <v>0.4</v>
      </c>
      <c r="K59" s="111" t="s">
        <v>15</v>
      </c>
      <c r="L59" s="100">
        <v>244</v>
      </c>
      <c r="M59" s="101" t="s">
        <v>211</v>
      </c>
      <c r="N59" s="165"/>
      <c r="O59" s="165"/>
      <c r="P59" s="165"/>
      <c r="Q59" s="178"/>
      <c r="R59" s="165"/>
      <c r="S59" s="165"/>
      <c r="T59" s="165"/>
      <c r="U59" s="165"/>
    </row>
    <row r="60" spans="1:21" ht="36" customHeight="1">
      <c r="A60" s="94"/>
      <c r="B60" s="108"/>
      <c r="C60" s="110" t="s">
        <v>44</v>
      </c>
      <c r="D60" s="97" t="s">
        <v>181</v>
      </c>
      <c r="E60" s="110"/>
      <c r="F60" s="110"/>
      <c r="G60" s="110" t="s">
        <v>187</v>
      </c>
      <c r="H60" s="108" t="s">
        <v>51</v>
      </c>
      <c r="I60" s="108" t="s">
        <v>57</v>
      </c>
      <c r="J60" s="111">
        <v>0.4</v>
      </c>
      <c r="K60" s="111" t="s">
        <v>15</v>
      </c>
      <c r="L60" s="100">
        <v>100</v>
      </c>
      <c r="M60" s="101" t="s">
        <v>79</v>
      </c>
      <c r="N60" s="165"/>
      <c r="O60" s="165"/>
      <c r="P60" s="165"/>
      <c r="Q60" s="178"/>
      <c r="R60" s="165"/>
      <c r="S60" s="165"/>
      <c r="T60" s="165"/>
      <c r="U60" s="165"/>
    </row>
    <row r="61" spans="1:21" ht="36" customHeight="1">
      <c r="A61" s="139">
        <v>46</v>
      </c>
      <c r="B61" s="140" t="s">
        <v>173</v>
      </c>
      <c r="C61" s="141" t="s">
        <v>174</v>
      </c>
      <c r="D61" s="142" t="s">
        <v>175</v>
      </c>
      <c r="E61" s="141"/>
      <c r="F61" s="141"/>
      <c r="G61" s="141" t="s">
        <v>176</v>
      </c>
      <c r="H61" s="140" t="s">
        <v>51</v>
      </c>
      <c r="I61" s="140" t="s">
        <v>57</v>
      </c>
      <c r="J61" s="143">
        <v>0.4</v>
      </c>
      <c r="K61" s="143" t="s">
        <v>15</v>
      </c>
      <c r="L61" s="144">
        <v>100</v>
      </c>
      <c r="M61" s="145" t="s">
        <v>78</v>
      </c>
      <c r="N61" s="165"/>
      <c r="O61" s="165"/>
      <c r="P61" s="165"/>
      <c r="Q61" s="178"/>
      <c r="R61" s="165"/>
      <c r="S61" s="165"/>
      <c r="T61" s="165"/>
      <c r="U61" s="165"/>
    </row>
    <row r="62" spans="1:21" ht="28.5" customHeight="1">
      <c r="A62" s="94">
        <v>47</v>
      </c>
      <c r="B62" s="108" t="s">
        <v>177</v>
      </c>
      <c r="C62" s="110" t="s">
        <v>36</v>
      </c>
      <c r="D62" s="97" t="s">
        <v>182</v>
      </c>
      <c r="E62" s="110"/>
      <c r="F62" s="110"/>
      <c r="G62" s="110" t="s">
        <v>135</v>
      </c>
      <c r="H62" s="108" t="s">
        <v>47</v>
      </c>
      <c r="I62" s="108"/>
      <c r="J62" s="111">
        <v>0.4</v>
      </c>
      <c r="K62" s="111" t="s">
        <v>15</v>
      </c>
      <c r="L62" s="101">
        <v>35</v>
      </c>
      <c r="M62" s="101" t="s">
        <v>79</v>
      </c>
      <c r="N62" s="165"/>
      <c r="O62" s="165"/>
      <c r="P62" s="165"/>
      <c r="Q62" s="178"/>
      <c r="R62" s="165"/>
      <c r="S62" s="165"/>
      <c r="T62" s="165"/>
      <c r="U62" s="165"/>
    </row>
    <row r="63" spans="1:21" ht="36" customHeight="1">
      <c r="A63" s="94">
        <v>48</v>
      </c>
      <c r="B63" s="108" t="s">
        <v>205</v>
      </c>
      <c r="C63" s="110" t="s">
        <v>206</v>
      </c>
      <c r="D63" s="97" t="s">
        <v>180</v>
      </c>
      <c r="E63" s="110"/>
      <c r="F63" s="110"/>
      <c r="G63" s="110" t="s">
        <v>207</v>
      </c>
      <c r="H63" s="108" t="s">
        <v>51</v>
      </c>
      <c r="I63" s="108" t="s">
        <v>57</v>
      </c>
      <c r="J63" s="111">
        <v>0.4</v>
      </c>
      <c r="K63" s="111" t="s">
        <v>15</v>
      </c>
      <c r="L63" s="100">
        <v>15</v>
      </c>
      <c r="M63" s="101" t="s">
        <v>79</v>
      </c>
      <c r="N63" s="165"/>
      <c r="O63" s="165"/>
      <c r="P63" s="165"/>
      <c r="Q63" s="178"/>
      <c r="R63" s="165"/>
      <c r="S63" s="165"/>
      <c r="T63" s="165"/>
      <c r="U63" s="165"/>
    </row>
    <row r="64" spans="1:21" ht="36" customHeight="1">
      <c r="A64" s="94">
        <v>49</v>
      </c>
      <c r="B64" s="108" t="s">
        <v>208</v>
      </c>
      <c r="C64" s="110" t="s">
        <v>206</v>
      </c>
      <c r="D64" s="97" t="s">
        <v>180</v>
      </c>
      <c r="E64" s="110"/>
      <c r="F64" s="110"/>
      <c r="G64" s="110" t="s">
        <v>209</v>
      </c>
      <c r="H64" s="108" t="s">
        <v>51</v>
      </c>
      <c r="I64" s="108" t="s">
        <v>57</v>
      </c>
      <c r="J64" s="111">
        <v>0.4</v>
      </c>
      <c r="K64" s="111" t="s">
        <v>15</v>
      </c>
      <c r="L64" s="100">
        <v>15</v>
      </c>
      <c r="M64" s="101" t="s">
        <v>79</v>
      </c>
      <c r="N64" s="165"/>
      <c r="O64" s="165"/>
      <c r="P64" s="165"/>
      <c r="Q64" s="178"/>
      <c r="R64" s="165"/>
      <c r="S64" s="165"/>
      <c r="T64" s="165"/>
      <c r="U64" s="165"/>
    </row>
    <row r="65" spans="1:21" ht="75">
      <c r="A65" s="94">
        <v>50</v>
      </c>
      <c r="B65" s="108"/>
      <c r="C65" s="96" t="s">
        <v>117</v>
      </c>
      <c r="D65" s="97" t="s">
        <v>179</v>
      </c>
      <c r="E65" s="97"/>
      <c r="F65" s="94"/>
      <c r="G65" s="96" t="s">
        <v>149</v>
      </c>
      <c r="H65" s="98"/>
      <c r="I65" s="99"/>
      <c r="J65" s="94">
        <v>0.4</v>
      </c>
      <c r="K65" s="94" t="s">
        <v>15</v>
      </c>
      <c r="L65" s="107">
        <v>65</v>
      </c>
      <c r="M65" s="101" t="s">
        <v>79</v>
      </c>
      <c r="N65" s="165"/>
      <c r="O65" s="165"/>
      <c r="P65" s="165"/>
      <c r="Q65" s="178"/>
      <c r="R65" s="165"/>
      <c r="S65" s="165"/>
      <c r="T65" s="165"/>
      <c r="U65" s="165"/>
    </row>
    <row r="66" spans="1:21" ht="56.25">
      <c r="A66" s="139">
        <v>51</v>
      </c>
      <c r="B66" s="140" t="s">
        <v>212</v>
      </c>
      <c r="C66" s="146" t="s">
        <v>117</v>
      </c>
      <c r="D66" s="142" t="s">
        <v>183</v>
      </c>
      <c r="E66" s="142"/>
      <c r="F66" s="139"/>
      <c r="G66" s="146" t="s">
        <v>213</v>
      </c>
      <c r="H66" s="147"/>
      <c r="I66" s="148"/>
      <c r="J66" s="139">
        <v>0.4</v>
      </c>
      <c r="K66" s="139" t="s">
        <v>15</v>
      </c>
      <c r="L66" s="149">
        <v>911.7</v>
      </c>
      <c r="M66" s="145" t="s">
        <v>106</v>
      </c>
      <c r="N66" s="165"/>
      <c r="O66" s="165"/>
      <c r="P66" s="165"/>
      <c r="Q66" s="178"/>
      <c r="R66" s="165"/>
      <c r="S66" s="165"/>
      <c r="T66" s="165"/>
      <c r="U66" s="165"/>
    </row>
    <row r="67" spans="1:21" ht="36" customHeight="1">
      <c r="A67" s="71">
        <v>52</v>
      </c>
      <c r="B67" s="90" t="s">
        <v>219</v>
      </c>
      <c r="C67" s="92" t="s">
        <v>197</v>
      </c>
      <c r="D67" s="70" t="s">
        <v>183</v>
      </c>
      <c r="E67" s="92"/>
      <c r="F67" s="92"/>
      <c r="G67" s="92" t="s">
        <v>220</v>
      </c>
      <c r="H67" s="90" t="s">
        <v>51</v>
      </c>
      <c r="I67" s="90" t="s">
        <v>57</v>
      </c>
      <c r="J67" s="89">
        <v>0.4</v>
      </c>
      <c r="K67" s="89" t="s">
        <v>15</v>
      </c>
      <c r="L67" s="86">
        <v>820</v>
      </c>
      <c r="M67" s="79"/>
      <c r="N67" s="165"/>
      <c r="O67" s="165"/>
      <c r="P67" s="165"/>
      <c r="Q67" s="178"/>
      <c r="R67" s="165"/>
      <c r="S67" s="165"/>
      <c r="T67" s="165"/>
      <c r="U67" s="165"/>
    </row>
    <row r="68" spans="1:21" ht="36" customHeight="1">
      <c r="A68" s="94"/>
      <c r="B68" s="108"/>
      <c r="C68" s="110" t="s">
        <v>197</v>
      </c>
      <c r="D68" s="97" t="s">
        <v>183</v>
      </c>
      <c r="E68" s="110"/>
      <c r="F68" s="110"/>
      <c r="G68" s="110" t="s">
        <v>241</v>
      </c>
      <c r="H68" s="108" t="s">
        <v>51</v>
      </c>
      <c r="I68" s="108" t="s">
        <v>57</v>
      </c>
      <c r="J68" s="111">
        <v>0.4</v>
      </c>
      <c r="K68" s="111" t="s">
        <v>15</v>
      </c>
      <c r="L68" s="100">
        <v>175</v>
      </c>
      <c r="M68" s="101" t="s">
        <v>79</v>
      </c>
      <c r="N68" s="165"/>
      <c r="O68" s="165"/>
      <c r="P68" s="165"/>
      <c r="Q68" s="178"/>
      <c r="R68" s="165"/>
      <c r="S68" s="165"/>
      <c r="T68" s="165"/>
      <c r="U68" s="165"/>
    </row>
    <row r="69" spans="1:21" ht="36" customHeight="1">
      <c r="A69" s="94">
        <v>53</v>
      </c>
      <c r="B69" s="108" t="s">
        <v>221</v>
      </c>
      <c r="C69" s="110" t="s">
        <v>222</v>
      </c>
      <c r="D69" s="97" t="s">
        <v>223</v>
      </c>
      <c r="E69" s="110"/>
      <c r="F69" s="110"/>
      <c r="G69" s="110" t="s">
        <v>224</v>
      </c>
      <c r="H69" s="108" t="s">
        <v>51</v>
      </c>
      <c r="I69" s="108" t="s">
        <v>57</v>
      </c>
      <c r="J69" s="111">
        <v>0.4</v>
      </c>
      <c r="K69" s="111" t="s">
        <v>15</v>
      </c>
      <c r="L69" s="100">
        <v>15</v>
      </c>
      <c r="M69" s="101" t="s">
        <v>79</v>
      </c>
      <c r="N69" s="165"/>
      <c r="O69" s="165"/>
      <c r="P69" s="165"/>
      <c r="Q69" s="178"/>
      <c r="R69" s="165"/>
      <c r="S69" s="165"/>
      <c r="T69" s="165"/>
      <c r="U69" s="165"/>
    </row>
    <row r="70" spans="1:21" ht="36" customHeight="1">
      <c r="A70" s="94">
        <v>54</v>
      </c>
      <c r="B70" s="108" t="s">
        <v>225</v>
      </c>
      <c r="C70" s="110" t="s">
        <v>222</v>
      </c>
      <c r="D70" s="97" t="s">
        <v>223</v>
      </c>
      <c r="E70" s="110"/>
      <c r="F70" s="110"/>
      <c r="G70" s="110" t="s">
        <v>226</v>
      </c>
      <c r="H70" s="108" t="s">
        <v>51</v>
      </c>
      <c r="I70" s="108" t="s">
        <v>57</v>
      </c>
      <c r="J70" s="111">
        <v>0.4</v>
      </c>
      <c r="K70" s="111" t="s">
        <v>15</v>
      </c>
      <c r="L70" s="100">
        <v>15</v>
      </c>
      <c r="M70" s="101" t="s">
        <v>79</v>
      </c>
      <c r="N70" s="165"/>
      <c r="O70" s="165"/>
      <c r="P70" s="165"/>
      <c r="Q70" s="178"/>
      <c r="R70" s="165"/>
      <c r="S70" s="165"/>
      <c r="T70" s="165"/>
      <c r="U70" s="165"/>
    </row>
    <row r="71" spans="1:21" ht="36" customHeight="1">
      <c r="A71" s="94">
        <v>55</v>
      </c>
      <c r="B71" s="108" t="s">
        <v>227</v>
      </c>
      <c r="C71" s="110" t="s">
        <v>228</v>
      </c>
      <c r="D71" s="97" t="s">
        <v>223</v>
      </c>
      <c r="E71" s="110"/>
      <c r="F71" s="110"/>
      <c r="G71" s="110" t="s">
        <v>229</v>
      </c>
      <c r="H71" s="108" t="s">
        <v>51</v>
      </c>
      <c r="I71" s="108" t="s">
        <v>57</v>
      </c>
      <c r="J71" s="111">
        <v>0.4</v>
      </c>
      <c r="K71" s="111" t="s">
        <v>15</v>
      </c>
      <c r="L71" s="100">
        <v>15</v>
      </c>
      <c r="M71" s="101" t="s">
        <v>79</v>
      </c>
      <c r="N71" s="165"/>
      <c r="O71" s="165"/>
      <c r="P71" s="165"/>
      <c r="Q71" s="178"/>
      <c r="R71" s="165"/>
      <c r="S71" s="165"/>
      <c r="T71" s="165"/>
      <c r="U71" s="165"/>
    </row>
    <row r="72" spans="1:21" ht="36" customHeight="1">
      <c r="A72" s="94">
        <v>56</v>
      </c>
      <c r="B72" s="108" t="s">
        <v>230</v>
      </c>
      <c r="C72" s="110" t="s">
        <v>231</v>
      </c>
      <c r="D72" s="97" t="s">
        <v>223</v>
      </c>
      <c r="E72" s="110"/>
      <c r="F72" s="110"/>
      <c r="G72" s="110" t="s">
        <v>229</v>
      </c>
      <c r="H72" s="108" t="s">
        <v>51</v>
      </c>
      <c r="I72" s="108" t="s">
        <v>57</v>
      </c>
      <c r="J72" s="111">
        <v>0.4</v>
      </c>
      <c r="K72" s="111" t="s">
        <v>15</v>
      </c>
      <c r="L72" s="100">
        <v>15</v>
      </c>
      <c r="M72" s="101" t="s">
        <v>79</v>
      </c>
      <c r="N72" s="165"/>
      <c r="O72" s="165"/>
      <c r="P72" s="165"/>
      <c r="Q72" s="178"/>
      <c r="R72" s="165"/>
      <c r="S72" s="165"/>
      <c r="T72" s="165"/>
      <c r="U72" s="165"/>
    </row>
    <row r="73" spans="1:21" ht="36" customHeight="1">
      <c r="A73" s="139">
        <v>57</v>
      </c>
      <c r="B73" s="140" t="s">
        <v>232</v>
      </c>
      <c r="C73" s="141" t="s">
        <v>233</v>
      </c>
      <c r="D73" s="142" t="s">
        <v>223</v>
      </c>
      <c r="E73" s="141"/>
      <c r="F73" s="141"/>
      <c r="G73" s="141" t="s">
        <v>229</v>
      </c>
      <c r="H73" s="140" t="s">
        <v>51</v>
      </c>
      <c r="I73" s="140" t="s">
        <v>57</v>
      </c>
      <c r="J73" s="143">
        <v>0.4</v>
      </c>
      <c r="K73" s="143" t="s">
        <v>15</v>
      </c>
      <c r="L73" s="144">
        <v>15</v>
      </c>
      <c r="M73" s="145" t="s">
        <v>106</v>
      </c>
      <c r="N73" s="165"/>
      <c r="O73" s="165"/>
      <c r="P73" s="165"/>
      <c r="Q73" s="178"/>
      <c r="R73" s="165"/>
      <c r="S73" s="165"/>
      <c r="T73" s="165"/>
      <c r="U73" s="165"/>
    </row>
    <row r="74" spans="1:21" ht="36" customHeight="1">
      <c r="A74" s="139">
        <v>58</v>
      </c>
      <c r="B74" s="140" t="s">
        <v>235</v>
      </c>
      <c r="C74" s="141" t="s">
        <v>234</v>
      </c>
      <c r="D74" s="142" t="s">
        <v>223</v>
      </c>
      <c r="E74" s="141"/>
      <c r="F74" s="141"/>
      <c r="G74" s="141" t="s">
        <v>229</v>
      </c>
      <c r="H74" s="140" t="s">
        <v>51</v>
      </c>
      <c r="I74" s="140" t="s">
        <v>57</v>
      </c>
      <c r="J74" s="143">
        <v>0.4</v>
      </c>
      <c r="K74" s="143" t="s">
        <v>15</v>
      </c>
      <c r="L74" s="144">
        <v>15</v>
      </c>
      <c r="M74" s="145" t="s">
        <v>106</v>
      </c>
      <c r="N74" s="165"/>
      <c r="O74" s="165"/>
      <c r="P74" s="165"/>
      <c r="Q74" s="178"/>
      <c r="R74" s="165"/>
      <c r="S74" s="165"/>
      <c r="T74" s="165"/>
      <c r="U74" s="165"/>
    </row>
    <row r="75" spans="1:21" ht="36" customHeight="1">
      <c r="A75" s="139">
        <v>59</v>
      </c>
      <c r="B75" s="140" t="s">
        <v>236</v>
      </c>
      <c r="C75" s="141" t="s">
        <v>237</v>
      </c>
      <c r="D75" s="142" t="s">
        <v>223</v>
      </c>
      <c r="E75" s="141"/>
      <c r="F75" s="141"/>
      <c r="G75" s="141" t="s">
        <v>229</v>
      </c>
      <c r="H75" s="140" t="s">
        <v>51</v>
      </c>
      <c r="I75" s="140" t="s">
        <v>57</v>
      </c>
      <c r="J75" s="143">
        <v>0.4</v>
      </c>
      <c r="K75" s="143" t="s">
        <v>15</v>
      </c>
      <c r="L75" s="144">
        <v>15</v>
      </c>
      <c r="M75" s="145" t="s">
        <v>106</v>
      </c>
      <c r="N75" s="165"/>
      <c r="O75" s="165"/>
      <c r="P75" s="165"/>
      <c r="Q75" s="178"/>
      <c r="R75" s="165"/>
      <c r="S75" s="165"/>
      <c r="T75" s="165"/>
      <c r="U75" s="165"/>
    </row>
    <row r="76" spans="1:21" ht="36" customHeight="1">
      <c r="A76" s="139">
        <v>60</v>
      </c>
      <c r="B76" s="140" t="s">
        <v>238</v>
      </c>
      <c r="C76" s="141" t="s">
        <v>239</v>
      </c>
      <c r="D76" s="142" t="s">
        <v>223</v>
      </c>
      <c r="E76" s="141"/>
      <c r="F76" s="141"/>
      <c r="G76" s="141" t="s">
        <v>240</v>
      </c>
      <c r="H76" s="140" t="s">
        <v>51</v>
      </c>
      <c r="I76" s="140" t="s">
        <v>57</v>
      </c>
      <c r="J76" s="143">
        <v>0.4</v>
      </c>
      <c r="K76" s="143" t="s">
        <v>15</v>
      </c>
      <c r="L76" s="144">
        <v>15</v>
      </c>
      <c r="M76" s="145" t="s">
        <v>106</v>
      </c>
      <c r="N76" s="165"/>
      <c r="O76" s="165"/>
      <c r="P76" s="165"/>
      <c r="Q76" s="178"/>
      <c r="R76" s="165"/>
      <c r="S76" s="165"/>
      <c r="T76" s="165"/>
      <c r="U76" s="165"/>
    </row>
    <row r="77" spans="1:21" ht="36" customHeight="1">
      <c r="A77" s="94">
        <v>61</v>
      </c>
      <c r="B77" s="108" t="s">
        <v>251</v>
      </c>
      <c r="C77" s="110" t="s">
        <v>206</v>
      </c>
      <c r="D77" s="97" t="s">
        <v>180</v>
      </c>
      <c r="E77" s="110"/>
      <c r="F77" s="110"/>
      <c r="G77" s="110" t="s">
        <v>209</v>
      </c>
      <c r="H77" s="108"/>
      <c r="I77" s="108"/>
      <c r="J77" s="111">
        <v>0.4</v>
      </c>
      <c r="K77" s="111" t="s">
        <v>15</v>
      </c>
      <c r="L77" s="100">
        <v>40</v>
      </c>
      <c r="M77" s="101" t="s">
        <v>249</v>
      </c>
      <c r="N77" s="165"/>
      <c r="O77" s="165"/>
      <c r="P77" s="165"/>
      <c r="Q77" s="178"/>
      <c r="R77" s="165"/>
      <c r="S77" s="165"/>
      <c r="T77" s="165"/>
      <c r="U77" s="165"/>
    </row>
    <row r="78" spans="1:21" ht="36" customHeight="1">
      <c r="A78" s="94">
        <v>62</v>
      </c>
      <c r="B78" s="108" t="s">
        <v>244</v>
      </c>
      <c r="C78" s="110" t="s">
        <v>31</v>
      </c>
      <c r="D78" s="97" t="s">
        <v>182</v>
      </c>
      <c r="E78" s="110"/>
      <c r="F78" s="110"/>
      <c r="G78" s="110" t="s">
        <v>245</v>
      </c>
      <c r="H78" s="108"/>
      <c r="I78" s="108"/>
      <c r="J78" s="111">
        <v>0.4</v>
      </c>
      <c r="K78" s="111" t="s">
        <v>15</v>
      </c>
      <c r="L78" s="100">
        <v>50</v>
      </c>
      <c r="M78" s="101" t="s">
        <v>79</v>
      </c>
      <c r="N78" s="165"/>
      <c r="O78" s="165"/>
      <c r="P78" s="165"/>
      <c r="Q78" s="178"/>
      <c r="R78" s="165"/>
      <c r="S78" s="165"/>
      <c r="T78" s="165"/>
      <c r="U78" s="165"/>
    </row>
    <row r="79" spans="1:21" ht="36" customHeight="1">
      <c r="A79" s="94">
        <v>63</v>
      </c>
      <c r="B79" s="108" t="s">
        <v>246</v>
      </c>
      <c r="C79" s="110" t="s">
        <v>247</v>
      </c>
      <c r="D79" s="97" t="s">
        <v>182</v>
      </c>
      <c r="E79" s="110"/>
      <c r="F79" s="110"/>
      <c r="G79" s="110" t="s">
        <v>248</v>
      </c>
      <c r="H79" s="108"/>
      <c r="I79" s="108"/>
      <c r="J79" s="111">
        <v>0.4</v>
      </c>
      <c r="K79" s="111" t="s">
        <v>15</v>
      </c>
      <c r="L79" s="100">
        <v>15</v>
      </c>
      <c r="M79" s="101" t="s">
        <v>79</v>
      </c>
      <c r="N79" s="165"/>
      <c r="O79" s="165"/>
      <c r="P79" s="165"/>
      <c r="Q79" s="178"/>
      <c r="R79" s="165"/>
      <c r="S79" s="165"/>
      <c r="T79" s="165"/>
      <c r="U79" s="165"/>
    </row>
    <row r="80" spans="1:21" ht="36" customHeight="1">
      <c r="A80" s="139">
        <v>64</v>
      </c>
      <c r="B80" s="140" t="s">
        <v>250</v>
      </c>
      <c r="C80" s="141" t="s">
        <v>242</v>
      </c>
      <c r="D80" s="142" t="s">
        <v>183</v>
      </c>
      <c r="E80" s="141"/>
      <c r="F80" s="141"/>
      <c r="G80" s="141" t="s">
        <v>243</v>
      </c>
      <c r="H80" s="140"/>
      <c r="I80" s="140"/>
      <c r="J80" s="143">
        <v>0.4</v>
      </c>
      <c r="K80" s="143" t="s">
        <v>15</v>
      </c>
      <c r="L80" s="144">
        <v>250</v>
      </c>
      <c r="M80" s="145" t="s">
        <v>106</v>
      </c>
      <c r="N80" s="165"/>
      <c r="O80" s="165"/>
      <c r="P80" s="165"/>
      <c r="Q80" s="178"/>
      <c r="R80" s="165"/>
      <c r="S80" s="165"/>
      <c r="T80" s="165"/>
      <c r="U80" s="165"/>
    </row>
    <row r="81" spans="1:21" ht="36" customHeight="1">
      <c r="A81" s="94">
        <v>65</v>
      </c>
      <c r="B81" s="108" t="s">
        <v>252</v>
      </c>
      <c r="C81" s="110" t="s">
        <v>253</v>
      </c>
      <c r="D81" s="97" t="s">
        <v>180</v>
      </c>
      <c r="E81" s="110"/>
      <c r="F81" s="110"/>
      <c r="G81" s="110" t="s">
        <v>254</v>
      </c>
      <c r="H81" s="108"/>
      <c r="I81" s="108"/>
      <c r="J81" s="111">
        <v>0.4</v>
      </c>
      <c r="K81" s="111" t="s">
        <v>15</v>
      </c>
      <c r="L81" s="100">
        <v>60</v>
      </c>
      <c r="M81" s="101" t="s">
        <v>79</v>
      </c>
      <c r="N81" s="165"/>
      <c r="O81" s="165"/>
      <c r="P81" s="165"/>
      <c r="Q81" s="179"/>
      <c r="R81" s="165"/>
      <c r="S81" s="165"/>
      <c r="T81" s="165"/>
      <c r="U81" s="165"/>
    </row>
    <row r="82" spans="1:21" ht="36" customHeight="1">
      <c r="A82" s="139">
        <v>66</v>
      </c>
      <c r="B82" s="140" t="s">
        <v>256</v>
      </c>
      <c r="C82" s="141" t="s">
        <v>257</v>
      </c>
      <c r="D82" s="142" t="s">
        <v>182</v>
      </c>
      <c r="E82" s="141"/>
      <c r="F82" s="141"/>
      <c r="G82" s="141" t="s">
        <v>258</v>
      </c>
      <c r="H82" s="140"/>
      <c r="I82" s="140"/>
      <c r="J82" s="143">
        <v>0.4</v>
      </c>
      <c r="K82" s="143" t="s">
        <v>15</v>
      </c>
      <c r="L82" s="144">
        <v>25.6</v>
      </c>
      <c r="M82" s="145" t="s">
        <v>276</v>
      </c>
      <c r="N82" s="136"/>
      <c r="O82" s="136"/>
      <c r="P82" s="136"/>
      <c r="Q82" s="137"/>
      <c r="R82" s="136"/>
      <c r="S82" s="136"/>
      <c r="T82" s="136"/>
      <c r="U82" s="138"/>
    </row>
    <row r="83" spans="1:21" ht="36" customHeight="1">
      <c r="A83" s="94">
        <v>67</v>
      </c>
      <c r="B83" s="108" t="s">
        <v>259</v>
      </c>
      <c r="C83" s="110" t="s">
        <v>260</v>
      </c>
      <c r="D83" s="97" t="s">
        <v>179</v>
      </c>
      <c r="E83" s="110"/>
      <c r="F83" s="110"/>
      <c r="G83" s="110" t="s">
        <v>92</v>
      </c>
      <c r="H83" s="108"/>
      <c r="I83" s="108"/>
      <c r="J83" s="111">
        <v>6</v>
      </c>
      <c r="K83" s="111" t="s">
        <v>68</v>
      </c>
      <c r="L83" s="100">
        <v>310</v>
      </c>
      <c r="M83" s="101" t="s">
        <v>271</v>
      </c>
      <c r="N83" s="136"/>
      <c r="O83" s="136"/>
      <c r="P83" s="136"/>
      <c r="Q83" s="137"/>
      <c r="R83" s="136"/>
      <c r="S83" s="136"/>
      <c r="T83" s="136"/>
      <c r="U83" s="138"/>
    </row>
    <row r="84" spans="1:21" ht="36" customHeight="1">
      <c r="A84" s="94">
        <v>68</v>
      </c>
      <c r="B84" s="108" t="s">
        <v>261</v>
      </c>
      <c r="C84" s="110" t="s">
        <v>206</v>
      </c>
      <c r="D84" s="97" t="s">
        <v>180</v>
      </c>
      <c r="E84" s="110"/>
      <c r="F84" s="110"/>
      <c r="G84" s="110" t="s">
        <v>207</v>
      </c>
      <c r="H84" s="108"/>
      <c r="I84" s="108"/>
      <c r="J84" s="111">
        <v>0.4</v>
      </c>
      <c r="K84" s="111" t="s">
        <v>15</v>
      </c>
      <c r="L84" s="100">
        <v>60</v>
      </c>
      <c r="M84" s="101" t="s">
        <v>272</v>
      </c>
      <c r="N84" s="136"/>
      <c r="O84" s="136"/>
      <c r="P84" s="136"/>
      <c r="Q84" s="137"/>
      <c r="R84" s="136"/>
      <c r="S84" s="136"/>
      <c r="T84" s="136"/>
      <c r="U84" s="138"/>
    </row>
    <row r="85" spans="1:21" ht="36" customHeight="1">
      <c r="A85" s="139">
        <v>69</v>
      </c>
      <c r="B85" s="140" t="s">
        <v>274</v>
      </c>
      <c r="C85" s="141" t="s">
        <v>275</v>
      </c>
      <c r="D85" s="142" t="s">
        <v>223</v>
      </c>
      <c r="E85" s="141"/>
      <c r="F85" s="141"/>
      <c r="G85" s="141" t="s">
        <v>229</v>
      </c>
      <c r="H85" s="140" t="s">
        <v>51</v>
      </c>
      <c r="I85" s="140" t="s">
        <v>57</v>
      </c>
      <c r="J85" s="143">
        <v>0.4</v>
      </c>
      <c r="K85" s="143" t="s">
        <v>15</v>
      </c>
      <c r="L85" s="144">
        <v>15</v>
      </c>
      <c r="M85" s="145" t="s">
        <v>106</v>
      </c>
      <c r="N85" s="136"/>
      <c r="O85" s="136"/>
      <c r="P85" s="136"/>
      <c r="Q85" s="137"/>
      <c r="R85" s="136"/>
      <c r="S85" s="136"/>
      <c r="T85" s="136"/>
      <c r="U85" s="138"/>
    </row>
    <row r="86" spans="1:21" s="153" customFormat="1" ht="36" customHeight="1">
      <c r="A86" s="94">
        <v>70</v>
      </c>
      <c r="B86" s="108" t="s">
        <v>273</v>
      </c>
      <c r="C86" s="110" t="s">
        <v>262</v>
      </c>
      <c r="D86" s="97" t="s">
        <v>181</v>
      </c>
      <c r="E86" s="110"/>
      <c r="F86" s="110"/>
      <c r="G86" s="110" t="s">
        <v>263</v>
      </c>
      <c r="H86" s="108"/>
      <c r="I86" s="108"/>
      <c r="J86" s="111">
        <v>0.4</v>
      </c>
      <c r="K86" s="111" t="s">
        <v>15</v>
      </c>
      <c r="L86" s="100">
        <v>15</v>
      </c>
      <c r="M86" s="101" t="s">
        <v>79</v>
      </c>
      <c r="N86" s="150"/>
      <c r="O86" s="150"/>
      <c r="P86" s="150"/>
      <c r="Q86" s="151"/>
      <c r="R86" s="150"/>
      <c r="S86" s="150"/>
      <c r="T86" s="150"/>
      <c r="U86" s="152"/>
    </row>
    <row r="87" spans="1:21" s="153" customFormat="1" ht="36" customHeight="1">
      <c r="A87" s="94">
        <v>71</v>
      </c>
      <c r="B87" s="108" t="s">
        <v>264</v>
      </c>
      <c r="C87" s="110" t="s">
        <v>265</v>
      </c>
      <c r="D87" s="97" t="s">
        <v>181</v>
      </c>
      <c r="E87" s="110"/>
      <c r="F87" s="110"/>
      <c r="G87" s="110" t="s">
        <v>263</v>
      </c>
      <c r="H87" s="108"/>
      <c r="I87" s="108"/>
      <c r="J87" s="111">
        <v>0.4</v>
      </c>
      <c r="K87" s="111" t="s">
        <v>15</v>
      </c>
      <c r="L87" s="100">
        <v>15</v>
      </c>
      <c r="M87" s="101" t="s">
        <v>79</v>
      </c>
      <c r="N87" s="150"/>
      <c r="O87" s="150"/>
      <c r="P87" s="150"/>
      <c r="Q87" s="151"/>
      <c r="R87" s="150"/>
      <c r="S87" s="150"/>
      <c r="T87" s="150"/>
      <c r="U87" s="152"/>
    </row>
    <row r="88" spans="1:21" s="153" customFormat="1" ht="36" customHeight="1">
      <c r="A88" s="94">
        <v>72</v>
      </c>
      <c r="B88" s="108" t="s">
        <v>267</v>
      </c>
      <c r="C88" s="110" t="s">
        <v>266</v>
      </c>
      <c r="D88" s="97" t="s">
        <v>181</v>
      </c>
      <c r="E88" s="110"/>
      <c r="F88" s="110"/>
      <c r="G88" s="110" t="s">
        <v>263</v>
      </c>
      <c r="H88" s="108"/>
      <c r="I88" s="108"/>
      <c r="J88" s="111">
        <v>0.4</v>
      </c>
      <c r="K88" s="111" t="s">
        <v>15</v>
      </c>
      <c r="L88" s="100">
        <v>15</v>
      </c>
      <c r="M88" s="101" t="s">
        <v>79</v>
      </c>
      <c r="N88" s="150"/>
      <c r="O88" s="150"/>
      <c r="P88" s="150"/>
      <c r="Q88" s="151"/>
      <c r="R88" s="150"/>
      <c r="S88" s="150"/>
      <c r="T88" s="150"/>
      <c r="U88" s="152"/>
    </row>
    <row r="89" spans="1:21" s="153" customFormat="1" ht="36" customHeight="1">
      <c r="A89" s="94">
        <v>73</v>
      </c>
      <c r="B89" s="108" t="s">
        <v>268</v>
      </c>
      <c r="C89" s="110" t="s">
        <v>269</v>
      </c>
      <c r="D89" s="97" t="s">
        <v>181</v>
      </c>
      <c r="E89" s="110"/>
      <c r="F89" s="110"/>
      <c r="G89" s="110" t="s">
        <v>270</v>
      </c>
      <c r="H89" s="108"/>
      <c r="I89" s="108"/>
      <c r="J89" s="111">
        <v>0.4</v>
      </c>
      <c r="K89" s="111" t="s">
        <v>15</v>
      </c>
      <c r="L89" s="100">
        <v>15</v>
      </c>
      <c r="M89" s="101" t="s">
        <v>79</v>
      </c>
      <c r="N89" s="150"/>
      <c r="O89" s="150"/>
      <c r="P89" s="150"/>
      <c r="Q89" s="151"/>
      <c r="R89" s="150"/>
      <c r="S89" s="150"/>
      <c r="T89" s="150"/>
      <c r="U89" s="152"/>
    </row>
    <row r="90" spans="1:21" s="153" customFormat="1" ht="36" customHeight="1">
      <c r="A90" s="94">
        <v>74</v>
      </c>
      <c r="B90" s="108" t="s">
        <v>281</v>
      </c>
      <c r="C90" s="110" t="s">
        <v>282</v>
      </c>
      <c r="D90" s="97" t="s">
        <v>181</v>
      </c>
      <c r="E90" s="110"/>
      <c r="F90" s="110"/>
      <c r="G90" s="110" t="s">
        <v>263</v>
      </c>
      <c r="H90" s="108"/>
      <c r="I90" s="108"/>
      <c r="J90" s="111">
        <v>0.4</v>
      </c>
      <c r="K90" s="111" t="s">
        <v>15</v>
      </c>
      <c r="L90" s="100">
        <v>15</v>
      </c>
      <c r="M90" s="101" t="s">
        <v>79</v>
      </c>
      <c r="N90" s="150"/>
      <c r="O90" s="150"/>
      <c r="P90" s="150"/>
      <c r="Q90" s="151"/>
      <c r="R90" s="150"/>
      <c r="S90" s="150"/>
      <c r="T90" s="150"/>
      <c r="U90" s="152"/>
    </row>
    <row r="91" spans="1:21" s="153" customFormat="1" ht="36" customHeight="1">
      <c r="A91" s="94">
        <v>75</v>
      </c>
      <c r="B91" s="108" t="s">
        <v>283</v>
      </c>
      <c r="C91" s="110" t="s">
        <v>277</v>
      </c>
      <c r="D91" s="97" t="s">
        <v>223</v>
      </c>
      <c r="E91" s="110"/>
      <c r="F91" s="110"/>
      <c r="G91" s="110" t="s">
        <v>278</v>
      </c>
      <c r="H91" s="108" t="s">
        <v>51</v>
      </c>
      <c r="I91" s="108" t="s">
        <v>57</v>
      </c>
      <c r="J91" s="111">
        <v>0.4</v>
      </c>
      <c r="K91" s="111" t="s">
        <v>15</v>
      </c>
      <c r="L91" s="100">
        <v>15</v>
      </c>
      <c r="M91" s="101" t="s">
        <v>79</v>
      </c>
      <c r="N91" s="150"/>
      <c r="O91" s="150"/>
      <c r="P91" s="150"/>
      <c r="Q91" s="151"/>
      <c r="R91" s="150"/>
      <c r="S91" s="150"/>
      <c r="T91" s="150"/>
      <c r="U91" s="152"/>
    </row>
    <row r="92" spans="1:21" s="153" customFormat="1" ht="36" customHeight="1">
      <c r="A92" s="94">
        <v>76</v>
      </c>
      <c r="B92" s="108" t="s">
        <v>279</v>
      </c>
      <c r="C92" s="110" t="s">
        <v>280</v>
      </c>
      <c r="D92" s="97" t="s">
        <v>181</v>
      </c>
      <c r="E92" s="110"/>
      <c r="F92" s="110"/>
      <c r="G92" s="110" t="s">
        <v>270</v>
      </c>
      <c r="H92" s="108"/>
      <c r="I92" s="108"/>
      <c r="J92" s="111">
        <v>0.4</v>
      </c>
      <c r="K92" s="111" t="s">
        <v>15</v>
      </c>
      <c r="L92" s="100">
        <v>15</v>
      </c>
      <c r="M92" s="101" t="s">
        <v>79</v>
      </c>
      <c r="N92" s="150"/>
      <c r="O92" s="150"/>
      <c r="P92" s="150"/>
      <c r="Q92" s="151"/>
      <c r="R92" s="150"/>
      <c r="S92" s="150"/>
      <c r="T92" s="150"/>
      <c r="U92" s="152"/>
    </row>
    <row r="93" spans="1:21" ht="36" customHeight="1">
      <c r="A93" s="94">
        <v>77</v>
      </c>
      <c r="B93" s="108" t="s">
        <v>284</v>
      </c>
      <c r="C93" s="110" t="s">
        <v>206</v>
      </c>
      <c r="D93" s="97" t="s">
        <v>181</v>
      </c>
      <c r="E93" s="110"/>
      <c r="F93" s="110"/>
      <c r="G93" s="110" t="s">
        <v>287</v>
      </c>
      <c r="H93" s="108" t="s">
        <v>51</v>
      </c>
      <c r="I93" s="108" t="s">
        <v>57</v>
      </c>
      <c r="J93" s="111">
        <v>0.4</v>
      </c>
      <c r="K93" s="111" t="s">
        <v>15</v>
      </c>
      <c r="L93" s="100">
        <v>60</v>
      </c>
      <c r="M93" s="101" t="s">
        <v>79</v>
      </c>
      <c r="N93" s="136"/>
      <c r="O93" s="136"/>
      <c r="P93" s="136"/>
      <c r="Q93" s="137"/>
      <c r="R93" s="136"/>
      <c r="S93" s="136"/>
      <c r="T93" s="136"/>
      <c r="U93" s="138"/>
    </row>
    <row r="94" spans="1:21" ht="36" customHeight="1">
      <c r="A94" s="94">
        <v>78</v>
      </c>
      <c r="B94" s="108" t="s">
        <v>286</v>
      </c>
      <c r="C94" s="110" t="s">
        <v>206</v>
      </c>
      <c r="D94" s="97" t="s">
        <v>181</v>
      </c>
      <c r="E94" s="110"/>
      <c r="F94" s="110"/>
      <c r="G94" s="110" t="s">
        <v>285</v>
      </c>
      <c r="H94" s="108" t="s">
        <v>51</v>
      </c>
      <c r="I94" s="108" t="s">
        <v>57</v>
      </c>
      <c r="J94" s="111">
        <v>0.4</v>
      </c>
      <c r="K94" s="111" t="s">
        <v>15</v>
      </c>
      <c r="L94" s="100">
        <v>60</v>
      </c>
      <c r="M94" s="101" t="s">
        <v>79</v>
      </c>
      <c r="N94" s="136"/>
      <c r="O94" s="136"/>
      <c r="P94" s="136"/>
      <c r="Q94" s="137"/>
      <c r="R94" s="136"/>
      <c r="S94" s="136"/>
      <c r="T94" s="136"/>
      <c r="U94" s="138"/>
    </row>
    <row r="95" spans="1:21" ht="36" customHeight="1">
      <c r="A95" s="94">
        <v>79</v>
      </c>
      <c r="B95" s="108" t="s">
        <v>288</v>
      </c>
      <c r="C95" s="110" t="s">
        <v>289</v>
      </c>
      <c r="D95" s="97" t="s">
        <v>183</v>
      </c>
      <c r="E95" s="110"/>
      <c r="F95" s="110"/>
      <c r="G95" s="110" t="s">
        <v>290</v>
      </c>
      <c r="H95" s="108" t="s">
        <v>51</v>
      </c>
      <c r="I95" s="108" t="s">
        <v>57</v>
      </c>
      <c r="J95" s="111">
        <v>0.4</v>
      </c>
      <c r="K95" s="111" t="s">
        <v>15</v>
      </c>
      <c r="L95" s="100">
        <v>200</v>
      </c>
      <c r="M95" s="101" t="s">
        <v>79</v>
      </c>
      <c r="N95" s="136"/>
      <c r="O95" s="136"/>
      <c r="P95" s="136"/>
      <c r="Q95" s="137"/>
      <c r="R95" s="136"/>
      <c r="S95" s="136"/>
      <c r="T95" s="136"/>
      <c r="U95" s="138"/>
    </row>
    <row r="96" spans="1:21" ht="36" customHeight="1">
      <c r="A96" s="94">
        <v>80</v>
      </c>
      <c r="B96" s="108" t="s">
        <v>291</v>
      </c>
      <c r="C96" s="110" t="s">
        <v>129</v>
      </c>
      <c r="D96" s="97" t="s">
        <v>180</v>
      </c>
      <c r="E96" s="110"/>
      <c r="F96" s="110"/>
      <c r="G96" s="110" t="s">
        <v>292</v>
      </c>
      <c r="H96" s="108" t="s">
        <v>51</v>
      </c>
      <c r="I96" s="108" t="s">
        <v>57</v>
      </c>
      <c r="J96" s="111">
        <v>0.4</v>
      </c>
      <c r="K96" s="111" t="s">
        <v>15</v>
      </c>
      <c r="L96" s="100">
        <v>15</v>
      </c>
      <c r="M96" s="101" t="s">
        <v>300</v>
      </c>
      <c r="N96" s="136"/>
      <c r="O96" s="136"/>
      <c r="P96" s="136"/>
      <c r="Q96" s="137"/>
      <c r="R96" s="136"/>
      <c r="S96" s="136"/>
      <c r="T96" s="136"/>
      <c r="U96" s="138"/>
    </row>
    <row r="97" spans="1:21" ht="36" customHeight="1">
      <c r="A97" s="94">
        <v>81</v>
      </c>
      <c r="B97" s="108" t="s">
        <v>293</v>
      </c>
      <c r="C97" s="110" t="s">
        <v>289</v>
      </c>
      <c r="D97" s="97" t="s">
        <v>179</v>
      </c>
      <c r="E97" s="110"/>
      <c r="F97" s="110"/>
      <c r="G97" s="110" t="s">
        <v>294</v>
      </c>
      <c r="H97" s="108" t="s">
        <v>51</v>
      </c>
      <c r="I97" s="108" t="s">
        <v>57</v>
      </c>
      <c r="J97" s="111">
        <v>0.4</v>
      </c>
      <c r="K97" s="111" t="s">
        <v>15</v>
      </c>
      <c r="L97" s="100">
        <v>150</v>
      </c>
      <c r="M97" s="101" t="s">
        <v>79</v>
      </c>
      <c r="N97" s="136"/>
      <c r="O97" s="136"/>
      <c r="P97" s="136"/>
      <c r="Q97" s="137"/>
      <c r="R97" s="136"/>
      <c r="S97" s="136"/>
      <c r="T97" s="136"/>
      <c r="U97" s="138"/>
    </row>
    <row r="98" spans="1:21" ht="36" customHeight="1">
      <c r="A98" s="94">
        <v>82</v>
      </c>
      <c r="B98" s="108" t="s">
        <v>295</v>
      </c>
      <c r="C98" s="110" t="s">
        <v>296</v>
      </c>
      <c r="D98" s="97" t="s">
        <v>181</v>
      </c>
      <c r="E98" s="110"/>
      <c r="F98" s="110"/>
      <c r="G98" s="110" t="s">
        <v>263</v>
      </c>
      <c r="H98" s="108" t="s">
        <v>51</v>
      </c>
      <c r="I98" s="108" t="s">
        <v>57</v>
      </c>
      <c r="J98" s="111">
        <v>0.4</v>
      </c>
      <c r="K98" s="111" t="s">
        <v>15</v>
      </c>
      <c r="L98" s="100">
        <v>15</v>
      </c>
      <c r="M98" s="101" t="s">
        <v>79</v>
      </c>
      <c r="N98" s="136"/>
      <c r="O98" s="136"/>
      <c r="P98" s="136"/>
      <c r="Q98" s="137"/>
      <c r="R98" s="136"/>
      <c r="S98" s="136"/>
      <c r="T98" s="136"/>
      <c r="U98" s="138"/>
    </row>
    <row r="99" spans="1:21" ht="36" customHeight="1">
      <c r="A99" s="94">
        <v>83</v>
      </c>
      <c r="B99" s="108" t="s">
        <v>297</v>
      </c>
      <c r="C99" s="110" t="s">
        <v>280</v>
      </c>
      <c r="D99" s="97" t="s">
        <v>223</v>
      </c>
      <c r="E99" s="110"/>
      <c r="F99" s="110"/>
      <c r="G99" s="110" t="s">
        <v>298</v>
      </c>
      <c r="H99" s="108" t="s">
        <v>51</v>
      </c>
      <c r="I99" s="108" t="s">
        <v>57</v>
      </c>
      <c r="J99" s="111">
        <v>0.4</v>
      </c>
      <c r="K99" s="111" t="s">
        <v>15</v>
      </c>
      <c r="L99" s="100">
        <v>15</v>
      </c>
      <c r="M99" s="101" t="s">
        <v>79</v>
      </c>
      <c r="N99" s="136"/>
      <c r="O99" s="136"/>
      <c r="P99" s="136"/>
      <c r="Q99" s="137"/>
      <c r="R99" s="136"/>
      <c r="S99" s="136"/>
      <c r="T99" s="136"/>
      <c r="U99" s="138"/>
    </row>
    <row r="100" spans="1:21" ht="36" customHeight="1">
      <c r="A100" s="130">
        <v>84</v>
      </c>
      <c r="B100" s="131" t="s">
        <v>306</v>
      </c>
      <c r="C100" s="132" t="s">
        <v>304</v>
      </c>
      <c r="D100" s="133" t="s">
        <v>223</v>
      </c>
      <c r="E100" s="132"/>
      <c r="F100" s="132"/>
      <c r="G100" s="132" t="s">
        <v>305</v>
      </c>
      <c r="H100" s="131" t="s">
        <v>51</v>
      </c>
      <c r="I100" s="131" t="s">
        <v>57</v>
      </c>
      <c r="J100" s="134">
        <v>0.4</v>
      </c>
      <c r="K100" s="134" t="s">
        <v>15</v>
      </c>
      <c r="L100" s="91">
        <v>15</v>
      </c>
      <c r="M100" s="135"/>
      <c r="N100" s="136"/>
      <c r="O100" s="136"/>
      <c r="P100" s="136"/>
      <c r="Q100" s="137"/>
      <c r="R100" s="136"/>
      <c r="S100" s="136"/>
      <c r="T100" s="136"/>
      <c r="U100" s="138"/>
    </row>
    <row r="101" spans="1:21" ht="36" customHeight="1">
      <c r="A101" s="130">
        <v>85</v>
      </c>
      <c r="B101" s="131" t="s">
        <v>307</v>
      </c>
      <c r="C101" s="132" t="s">
        <v>308</v>
      </c>
      <c r="D101" s="133" t="s">
        <v>223</v>
      </c>
      <c r="E101" s="132"/>
      <c r="F101" s="132"/>
      <c r="G101" s="132" t="s">
        <v>309</v>
      </c>
      <c r="H101" s="131" t="s">
        <v>51</v>
      </c>
      <c r="I101" s="131" t="s">
        <v>57</v>
      </c>
      <c r="J101" s="134">
        <v>0.4</v>
      </c>
      <c r="K101" s="134" t="s">
        <v>15</v>
      </c>
      <c r="L101" s="91">
        <v>15</v>
      </c>
      <c r="M101" s="135"/>
      <c r="N101" s="136"/>
      <c r="O101" s="136"/>
      <c r="P101" s="136"/>
      <c r="Q101" s="137"/>
      <c r="R101" s="136"/>
      <c r="S101" s="136"/>
      <c r="T101" s="136"/>
      <c r="U101" s="138"/>
    </row>
    <row r="102" spans="1:21" ht="36" customHeight="1">
      <c r="A102" s="130">
        <v>86</v>
      </c>
      <c r="B102" s="131" t="s">
        <v>310</v>
      </c>
      <c r="C102" s="132" t="s">
        <v>311</v>
      </c>
      <c r="D102" s="133" t="s">
        <v>223</v>
      </c>
      <c r="E102" s="132"/>
      <c r="F102" s="132"/>
      <c r="G102" s="132" t="s">
        <v>312</v>
      </c>
      <c r="H102" s="131" t="s">
        <v>51</v>
      </c>
      <c r="I102" s="131" t="s">
        <v>57</v>
      </c>
      <c r="J102" s="134">
        <v>0.4</v>
      </c>
      <c r="K102" s="134" t="s">
        <v>15</v>
      </c>
      <c r="L102" s="91">
        <v>15</v>
      </c>
      <c r="M102" s="135"/>
      <c r="N102" s="136"/>
      <c r="O102" s="136"/>
      <c r="P102" s="136"/>
      <c r="Q102" s="137"/>
      <c r="R102" s="136"/>
      <c r="S102" s="136"/>
      <c r="T102" s="136"/>
      <c r="U102" s="138"/>
    </row>
    <row r="103" spans="1:21" ht="36" customHeight="1">
      <c r="A103" s="130">
        <v>87</v>
      </c>
      <c r="B103" s="131" t="s">
        <v>302</v>
      </c>
      <c r="C103" s="132" t="s">
        <v>303</v>
      </c>
      <c r="D103" s="133" t="s">
        <v>181</v>
      </c>
      <c r="E103" s="132"/>
      <c r="F103" s="132"/>
      <c r="G103" s="132" t="s">
        <v>263</v>
      </c>
      <c r="H103" s="131" t="s">
        <v>51</v>
      </c>
      <c r="I103" s="131" t="s">
        <v>57</v>
      </c>
      <c r="J103" s="134">
        <v>0.4</v>
      </c>
      <c r="K103" s="134" t="s">
        <v>15</v>
      </c>
      <c r="L103" s="91">
        <v>15</v>
      </c>
      <c r="M103" s="135"/>
      <c r="N103" s="136"/>
      <c r="O103" s="136"/>
      <c r="P103" s="136"/>
      <c r="Q103" s="137"/>
      <c r="R103" s="136"/>
      <c r="S103" s="136"/>
      <c r="T103" s="136"/>
      <c r="U103" s="138"/>
    </row>
    <row r="104" spans="1:21" s="153" customFormat="1" ht="36" customHeight="1">
      <c r="A104" s="130">
        <v>63</v>
      </c>
      <c r="B104" s="131" t="s">
        <v>313</v>
      </c>
      <c r="C104" s="132" t="s">
        <v>314</v>
      </c>
      <c r="D104" s="133" t="s">
        <v>182</v>
      </c>
      <c r="E104" s="132"/>
      <c r="F104" s="132"/>
      <c r="G104" s="132" t="s">
        <v>248</v>
      </c>
      <c r="H104" s="131"/>
      <c r="I104" s="131"/>
      <c r="J104" s="134">
        <v>0.4</v>
      </c>
      <c r="K104" s="134" t="s">
        <v>15</v>
      </c>
      <c r="L104" s="91">
        <v>15</v>
      </c>
      <c r="M104" s="135"/>
      <c r="N104" s="150"/>
      <c r="O104" s="150"/>
      <c r="P104" s="150"/>
      <c r="Q104" s="151"/>
      <c r="R104" s="150"/>
      <c r="S104" s="150"/>
      <c r="T104" s="150"/>
      <c r="U104" s="152"/>
    </row>
    <row r="105" spans="1:21" s="72" customFormat="1" ht="28.5" customHeight="1">
      <c r="A105" s="174" t="s">
        <v>4</v>
      </c>
      <c r="B105" s="175"/>
      <c r="C105" s="175"/>
      <c r="D105" s="175"/>
      <c r="E105" s="175"/>
      <c r="F105" s="175"/>
      <c r="G105" s="175"/>
      <c r="H105" s="175"/>
      <c r="I105" s="176"/>
      <c r="J105" s="80"/>
      <c r="K105" s="80"/>
      <c r="L105" s="87">
        <f>SUM(L10:L99)-L10-L12-L14-L15-L17-L18-L28-L29-L30-L32-L38-L42-L43-L49-L68</f>
        <v>10821</v>
      </c>
      <c r="M105" s="116"/>
      <c r="N105" s="116">
        <f>L19+L33+L34+L35+L36+L37+L44+L45+L47+L48+L52+L53+L63+L64+L69+L70+L71+L72+L73+L74+L75+L76+L79+L85+L86+L87+L88+L89+L91+L92+L98+L99</f>
        <v>479</v>
      </c>
      <c r="O105" s="116">
        <f>L11+L13+L16+L20+L21+L24+L27+L31+L39+L46+L58+L61+L62+L77+L81+L82+L84</f>
        <v>1072.3000000000002</v>
      </c>
      <c r="P105" s="116">
        <f>L22+L23+L25+L26+L40+L41+L50+L51+L54+L55+L56+L57+L59+L60+L80+L83</f>
        <v>6923</v>
      </c>
      <c r="Q105" s="116">
        <f>N105+O105+P105</f>
        <v>8474.3</v>
      </c>
      <c r="R105" s="116">
        <f>L19+L33+L34+L35+L36+L44+L45+L47+L52+L53+L63+L64+L69+L70+L71+L72</f>
        <v>239</v>
      </c>
      <c r="S105" s="116">
        <f>L11+L13+L16+L20+L21+L27+L31+L39+L46+L58+L62+L77+L84</f>
        <v>766.7</v>
      </c>
      <c r="T105" s="116">
        <f>L25+L26</f>
        <v>1205</v>
      </c>
      <c r="U105" s="117">
        <f>R105+S105+T105</f>
        <v>2210.7</v>
      </c>
    </row>
    <row r="106" spans="1:21" s="68" customFormat="1" ht="54" customHeight="1">
      <c r="A106" s="166" t="s">
        <v>62</v>
      </c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83"/>
      <c r="N106" s="168"/>
      <c r="O106" s="165"/>
      <c r="P106" s="180"/>
      <c r="Q106" s="177"/>
      <c r="R106" s="168"/>
      <c r="S106" s="165"/>
      <c r="T106" s="177"/>
      <c r="U106" s="168"/>
    </row>
    <row r="107" spans="1:21" s="93" customFormat="1" ht="28.5" customHeight="1">
      <c r="A107" s="94">
        <v>1</v>
      </c>
      <c r="B107" s="95" t="s">
        <v>131</v>
      </c>
      <c r="C107" s="96" t="s">
        <v>63</v>
      </c>
      <c r="D107" s="94" t="s">
        <v>155</v>
      </c>
      <c r="E107" s="94"/>
      <c r="F107" s="94"/>
      <c r="G107" s="96" t="s">
        <v>132</v>
      </c>
      <c r="H107" s="94"/>
      <c r="I107" s="94"/>
      <c r="J107" s="94">
        <v>0.4</v>
      </c>
      <c r="K107" s="94" t="s">
        <v>15</v>
      </c>
      <c r="L107" s="113">
        <v>90</v>
      </c>
      <c r="M107" s="114" t="s">
        <v>79</v>
      </c>
      <c r="N107" s="165"/>
      <c r="O107" s="165"/>
      <c r="P107" s="181"/>
      <c r="Q107" s="178"/>
      <c r="R107" s="165"/>
      <c r="S107" s="165"/>
      <c r="T107" s="178"/>
      <c r="U107" s="165"/>
    </row>
    <row r="108" spans="1:21" ht="27" customHeight="1">
      <c r="A108" s="118">
        <v>2</v>
      </c>
      <c r="B108" s="119" t="s">
        <v>104</v>
      </c>
      <c r="C108" s="120" t="s">
        <v>63</v>
      </c>
      <c r="D108" s="121" t="s">
        <v>156</v>
      </c>
      <c r="E108" s="121"/>
      <c r="F108" s="118"/>
      <c r="G108" s="120" t="s">
        <v>60</v>
      </c>
      <c r="H108" s="122" t="s">
        <v>73</v>
      </c>
      <c r="I108" s="123"/>
      <c r="J108" s="118">
        <v>0.4</v>
      </c>
      <c r="K108" s="118" t="s">
        <v>15</v>
      </c>
      <c r="L108" s="102">
        <v>680</v>
      </c>
      <c r="M108" s="124" t="s">
        <v>78</v>
      </c>
      <c r="N108" s="165"/>
      <c r="O108" s="165"/>
      <c r="P108" s="181"/>
      <c r="Q108" s="178"/>
      <c r="R108" s="165"/>
      <c r="S108" s="165"/>
      <c r="T108" s="178"/>
      <c r="U108" s="165"/>
    </row>
    <row r="109" spans="1:21" ht="27" customHeight="1">
      <c r="A109" s="118">
        <v>3</v>
      </c>
      <c r="B109" s="119" t="s">
        <v>105</v>
      </c>
      <c r="C109" s="120" t="s">
        <v>63</v>
      </c>
      <c r="D109" s="121" t="s">
        <v>156</v>
      </c>
      <c r="E109" s="121"/>
      <c r="F109" s="118"/>
      <c r="G109" s="120" t="s">
        <v>74</v>
      </c>
      <c r="H109" s="122" t="s">
        <v>73</v>
      </c>
      <c r="I109" s="123"/>
      <c r="J109" s="118">
        <v>0.4</v>
      </c>
      <c r="K109" s="118" t="s">
        <v>15</v>
      </c>
      <c r="L109" s="102">
        <v>503</v>
      </c>
      <c r="M109" s="124" t="s">
        <v>78</v>
      </c>
      <c r="N109" s="165"/>
      <c r="O109" s="165"/>
      <c r="P109" s="181"/>
      <c r="Q109" s="178"/>
      <c r="R109" s="165"/>
      <c r="S109" s="165"/>
      <c r="T109" s="178"/>
      <c r="U109" s="165"/>
    </row>
    <row r="110" spans="1:21" ht="27" customHeight="1">
      <c r="A110" s="118">
        <v>4</v>
      </c>
      <c r="B110" s="119"/>
      <c r="C110" s="120" t="s">
        <v>64</v>
      </c>
      <c r="D110" s="121" t="s">
        <v>156</v>
      </c>
      <c r="E110" s="121"/>
      <c r="F110" s="118"/>
      <c r="G110" s="120" t="s">
        <v>60</v>
      </c>
      <c r="H110" s="122" t="s">
        <v>72</v>
      </c>
      <c r="I110" s="123"/>
      <c r="J110" s="118">
        <v>6</v>
      </c>
      <c r="K110" s="118" t="s">
        <v>68</v>
      </c>
      <c r="L110" s="102">
        <v>570</v>
      </c>
      <c r="M110" s="124" t="s">
        <v>78</v>
      </c>
      <c r="N110" s="165"/>
      <c r="O110" s="165"/>
      <c r="P110" s="181"/>
      <c r="Q110" s="178"/>
      <c r="R110" s="165"/>
      <c r="S110" s="165"/>
      <c r="T110" s="178"/>
      <c r="U110" s="165"/>
    </row>
    <row r="111" spans="1:21" ht="27" customHeight="1">
      <c r="A111" s="94">
        <v>5</v>
      </c>
      <c r="B111" s="104" t="s">
        <v>118</v>
      </c>
      <c r="C111" s="96" t="s">
        <v>119</v>
      </c>
      <c r="D111" s="97" t="s">
        <v>155</v>
      </c>
      <c r="E111" s="97"/>
      <c r="F111" s="94"/>
      <c r="G111" s="96" t="s">
        <v>120</v>
      </c>
      <c r="H111" s="98"/>
      <c r="I111" s="99"/>
      <c r="J111" s="94">
        <v>0.4</v>
      </c>
      <c r="K111" s="94" t="s">
        <v>15</v>
      </c>
      <c r="L111" s="100">
        <v>15</v>
      </c>
      <c r="M111" s="101" t="s">
        <v>79</v>
      </c>
      <c r="N111" s="165"/>
      <c r="O111" s="165"/>
      <c r="P111" s="181"/>
      <c r="Q111" s="178"/>
      <c r="R111" s="165"/>
      <c r="S111" s="165"/>
      <c r="T111" s="178"/>
      <c r="U111" s="165"/>
    </row>
    <row r="112" spans="1:21" ht="63" customHeight="1">
      <c r="A112" s="118">
        <v>6</v>
      </c>
      <c r="B112" s="119" t="s">
        <v>130</v>
      </c>
      <c r="C112" s="120" t="s">
        <v>63</v>
      </c>
      <c r="D112" s="121" t="s">
        <v>155</v>
      </c>
      <c r="E112" s="121"/>
      <c r="F112" s="118"/>
      <c r="G112" s="120" t="s">
        <v>136</v>
      </c>
      <c r="H112" s="122"/>
      <c r="I112" s="123"/>
      <c r="J112" s="118">
        <v>0.4</v>
      </c>
      <c r="K112" s="118" t="s">
        <v>15</v>
      </c>
      <c r="L112" s="102">
        <v>300</v>
      </c>
      <c r="M112" s="124" t="s">
        <v>78</v>
      </c>
      <c r="N112" s="165"/>
      <c r="O112" s="165"/>
      <c r="P112" s="181"/>
      <c r="Q112" s="178"/>
      <c r="R112" s="165"/>
      <c r="S112" s="165"/>
      <c r="T112" s="178"/>
      <c r="U112" s="165"/>
    </row>
    <row r="113" spans="1:21" ht="27" customHeight="1">
      <c r="A113" s="94">
        <v>7</v>
      </c>
      <c r="B113" s="104" t="s">
        <v>301</v>
      </c>
      <c r="C113" s="96" t="s">
        <v>133</v>
      </c>
      <c r="D113" s="97" t="s">
        <v>155</v>
      </c>
      <c r="E113" s="97"/>
      <c r="F113" s="94"/>
      <c r="G113" s="96" t="s">
        <v>30</v>
      </c>
      <c r="H113" s="98"/>
      <c r="I113" s="99"/>
      <c r="J113" s="94">
        <v>0.4</v>
      </c>
      <c r="K113" s="94" t="s">
        <v>15</v>
      </c>
      <c r="L113" s="100">
        <v>12</v>
      </c>
      <c r="M113" s="101" t="s">
        <v>79</v>
      </c>
      <c r="N113" s="165"/>
      <c r="O113" s="165"/>
      <c r="P113" s="182"/>
      <c r="Q113" s="179"/>
      <c r="R113" s="165"/>
      <c r="S113" s="165"/>
      <c r="T113" s="179"/>
      <c r="U113" s="165"/>
    </row>
    <row r="114" spans="1:21" s="72" customFormat="1" ht="28.5" customHeight="1">
      <c r="A114" s="173" t="s">
        <v>4</v>
      </c>
      <c r="B114" s="173"/>
      <c r="C114" s="173"/>
      <c r="D114" s="173"/>
      <c r="E114" s="173"/>
      <c r="F114" s="173"/>
      <c r="G114" s="173"/>
      <c r="H114" s="173"/>
      <c r="I114" s="173"/>
      <c r="J114" s="80"/>
      <c r="K114" s="80"/>
      <c r="L114" s="87">
        <f>SUM(L107:L113)-L110</f>
        <v>1600</v>
      </c>
      <c r="M114" s="116"/>
      <c r="N114" s="116">
        <f>L111+L113</f>
        <v>27</v>
      </c>
      <c r="O114" s="116">
        <f>L107</f>
        <v>90</v>
      </c>
      <c r="P114" s="116">
        <f>L108+L109+L112</f>
        <v>1483</v>
      </c>
      <c r="Q114" s="116">
        <f>N114+O114+P114</f>
        <v>1600</v>
      </c>
      <c r="R114" s="116">
        <f>L111</f>
        <v>15</v>
      </c>
      <c r="S114" s="116">
        <f>L107</f>
        <v>90</v>
      </c>
      <c r="T114" s="116">
        <v>0</v>
      </c>
      <c r="U114" s="116">
        <f>R114+S114+T114</f>
        <v>105</v>
      </c>
    </row>
    <row r="115" spans="12:13" ht="28.5" customHeight="1">
      <c r="L115" s="88"/>
      <c r="M115" s="88"/>
    </row>
    <row r="117" spans="2:15" ht="28.5" customHeight="1">
      <c r="B117" s="164" t="s">
        <v>171</v>
      </c>
      <c r="C117" s="165"/>
      <c r="D117" s="165"/>
      <c r="G117" s="164" t="s">
        <v>170</v>
      </c>
      <c r="H117" s="165"/>
      <c r="I117" s="165"/>
      <c r="J117" s="165"/>
      <c r="K117" s="165"/>
      <c r="M117" s="164" t="s">
        <v>172</v>
      </c>
      <c r="N117" s="165"/>
      <c r="O117" s="165"/>
    </row>
    <row r="118" spans="2:15" ht="28.5" customHeight="1">
      <c r="B118" s="79"/>
      <c r="C118" s="79" t="s">
        <v>168</v>
      </c>
      <c r="D118" s="79" t="s">
        <v>169</v>
      </c>
      <c r="G118" s="79" t="s">
        <v>168</v>
      </c>
      <c r="H118" s="79"/>
      <c r="I118" s="79"/>
      <c r="J118" s="164" t="s">
        <v>165</v>
      </c>
      <c r="K118" s="165"/>
      <c r="M118" s="79" t="s">
        <v>168</v>
      </c>
      <c r="N118" s="164" t="s">
        <v>165</v>
      </c>
      <c r="O118" s="165"/>
    </row>
    <row r="119" spans="2:15" ht="28.5" customHeight="1">
      <c r="B119" s="79" t="s">
        <v>188</v>
      </c>
      <c r="C119" s="79">
        <f>L11+L13+L16+L19+L20+L21+L22+L23+L24+L25+L26+L27+L31+L33+L34+L35+L36+L37+L38+L39+L44+L45+L46+L47+L48+L52+L53+L56+L57+L58+L62+L63+L64+L65+L66+L83+L84+L86+L87+L88+L89+92+L93+L94+L96+L97+L104</f>
        <v>4869.4</v>
      </c>
      <c r="D119" s="79">
        <f>L11+L13+L16+L19+L20+L21+L23+L25+L26+L27+L31+L33+L34+L35+L36+L39+L44+L45+L46+L47+L52+L53+L57+L58+L59+L60+L62+L63+L64+L65+L83+L84</f>
        <v>3074.7</v>
      </c>
      <c r="G119" s="79">
        <f>L20+L21+L22+L23+L24+L25+L26+L40+L41+L59+L60+L97</f>
        <v>2399</v>
      </c>
      <c r="H119" s="79"/>
      <c r="I119" s="79"/>
      <c r="J119" s="164">
        <f>L20+L21+L22+L23+L25+L26+L40+L41+L59+L60</f>
        <v>2129</v>
      </c>
      <c r="K119" s="165"/>
      <c r="M119" s="79">
        <f>L44+L45+L46+L48+L52+L53+L63+L64</f>
        <v>155</v>
      </c>
      <c r="N119" s="164">
        <f>L44+L45+L46+L52+L53+L63+L64</f>
        <v>140</v>
      </c>
      <c r="O119" s="165"/>
    </row>
    <row r="120" spans="2:15" ht="28.5" customHeight="1">
      <c r="B120" s="79" t="s">
        <v>183</v>
      </c>
      <c r="C120" s="79">
        <f>L40+L41+L50+L51+L54+L55+L61+L66+L67+L95</f>
        <v>5990.7</v>
      </c>
      <c r="D120" s="79">
        <f>L55</f>
        <v>250</v>
      </c>
      <c r="G120" s="79">
        <f>L50+L51+L95</f>
        <v>3214</v>
      </c>
      <c r="H120" s="79"/>
      <c r="I120" s="79"/>
      <c r="J120" s="164">
        <f>L51</f>
        <v>200</v>
      </c>
      <c r="K120" s="165"/>
      <c r="M120" s="79">
        <v>0</v>
      </c>
      <c r="N120" s="164">
        <v>0</v>
      </c>
      <c r="O120" s="165"/>
    </row>
    <row r="121" spans="2:15" ht="28.5" customHeight="1">
      <c r="B121" s="79" t="s">
        <v>189</v>
      </c>
      <c r="C121" s="79">
        <f>C119+C120</f>
        <v>10860.099999999999</v>
      </c>
      <c r="D121" s="79">
        <f>D119+D120</f>
        <v>3324.7</v>
      </c>
      <c r="G121" s="79">
        <f>G119+G120</f>
        <v>5613</v>
      </c>
      <c r="H121" s="79"/>
      <c r="I121" s="79"/>
      <c r="J121" s="164">
        <f>J119+J120</f>
        <v>2329</v>
      </c>
      <c r="K121" s="165"/>
      <c r="M121" s="79">
        <f>M119+M120</f>
        <v>155</v>
      </c>
      <c r="N121" s="164">
        <f>N119+N120</f>
        <v>140</v>
      </c>
      <c r="O121" s="165"/>
    </row>
    <row r="122" ht="28.5" customHeight="1">
      <c r="B122" s="2" t="s">
        <v>195</v>
      </c>
    </row>
    <row r="123" spans="2:11" ht="28.5" customHeight="1">
      <c r="B123" s="79" t="s">
        <v>190</v>
      </c>
      <c r="C123" s="79">
        <f>G125+L56+L57+L54+L55+L59+L60+L66+L67</f>
        <v>7643.7</v>
      </c>
      <c r="D123" s="79">
        <f>J125</f>
        <v>1084</v>
      </c>
      <c r="G123" s="164" t="s">
        <v>192</v>
      </c>
      <c r="H123" s="165"/>
      <c r="I123" s="165"/>
      <c r="J123" s="165"/>
      <c r="K123" s="165"/>
    </row>
    <row r="124" spans="2:11" ht="28.5" customHeight="1">
      <c r="B124" s="2" t="s">
        <v>196</v>
      </c>
      <c r="G124" s="79" t="s">
        <v>193</v>
      </c>
      <c r="H124" s="79"/>
      <c r="I124" s="79"/>
      <c r="J124" s="164" t="s">
        <v>169</v>
      </c>
      <c r="K124" s="165"/>
    </row>
    <row r="125" spans="2:11" ht="28.5" customHeight="1">
      <c r="B125" s="79" t="s">
        <v>189</v>
      </c>
      <c r="C125" s="79">
        <f>C121+C123</f>
        <v>18503.8</v>
      </c>
      <c r="D125" s="79">
        <f>D121+D123</f>
        <v>4408.7</v>
      </c>
      <c r="G125" s="79">
        <f>L20+L21+L22+L23+L24+L25+L40+L41+L50+L51+L59+L60</f>
        <v>4218</v>
      </c>
      <c r="H125" s="79"/>
      <c r="I125" s="79"/>
      <c r="J125" s="164">
        <f>L20+L21+L25+L23+L22+L40+L41+L59+L60</f>
        <v>1084</v>
      </c>
      <c r="K125" s="165"/>
    </row>
    <row r="127" spans="7:11" ht="28.5" customHeight="1">
      <c r="G127" s="164" t="s">
        <v>194</v>
      </c>
      <c r="H127" s="165"/>
      <c r="I127" s="165"/>
      <c r="J127" s="165"/>
      <c r="K127" s="165"/>
    </row>
    <row r="128" spans="7:11" ht="28.5" customHeight="1">
      <c r="G128" s="79" t="s">
        <v>193</v>
      </c>
      <c r="H128" s="79"/>
      <c r="I128" s="79"/>
      <c r="J128" s="164" t="s">
        <v>169</v>
      </c>
      <c r="K128" s="165"/>
    </row>
    <row r="129" spans="7:11" ht="28.5" customHeight="1">
      <c r="G129" s="79">
        <f>G121+G125</f>
        <v>9831</v>
      </c>
      <c r="H129" s="79"/>
      <c r="I129" s="79"/>
      <c r="J129" s="164">
        <f>J121+J125</f>
        <v>3413</v>
      </c>
      <c r="K129" s="165"/>
    </row>
    <row r="133" ht="28.5" customHeight="1">
      <c r="B133" s="128" t="s">
        <v>203</v>
      </c>
    </row>
    <row r="134" spans="2:7" ht="28.5" customHeight="1">
      <c r="B134" s="79"/>
      <c r="C134" s="79" t="s">
        <v>169</v>
      </c>
      <c r="D134" s="79" t="s">
        <v>193</v>
      </c>
      <c r="E134" s="164" t="s">
        <v>198</v>
      </c>
      <c r="F134" s="165"/>
      <c r="G134" s="165"/>
    </row>
    <row r="135" spans="2:7" ht="36">
      <c r="B135" s="129" t="s">
        <v>202</v>
      </c>
      <c r="C135" s="79">
        <f>(L20+L21+L23+L22+L25+L60+L59)*2+L26+L41</f>
        <v>2863</v>
      </c>
      <c r="D135" s="79">
        <f>(L20+L21+L22+L23+L24+L25+L40+L41+L59+L60)*2+L26</f>
        <v>3453</v>
      </c>
      <c r="E135" s="164">
        <v>30</v>
      </c>
      <c r="F135" s="165"/>
      <c r="G135" s="165"/>
    </row>
    <row r="136" spans="2:7" ht="36">
      <c r="B136" s="129" t="s">
        <v>201</v>
      </c>
      <c r="C136" s="79">
        <f>L51+L95</f>
        <v>400</v>
      </c>
      <c r="D136" s="79" t="e">
        <f>(L50+L51)*2+#REF!</f>
        <v>#REF!</v>
      </c>
      <c r="E136" s="164"/>
      <c r="F136" s="165"/>
      <c r="G136" s="165"/>
    </row>
    <row r="137" spans="2:7" ht="36">
      <c r="B137" s="129" t="s">
        <v>200</v>
      </c>
      <c r="C137" s="79">
        <v>160</v>
      </c>
      <c r="D137" s="79">
        <f>(L56+L57)*2</f>
        <v>1310</v>
      </c>
      <c r="E137" s="164"/>
      <c r="F137" s="165"/>
      <c r="G137" s="165"/>
    </row>
    <row r="138" spans="2:7" ht="28.5" customHeight="1">
      <c r="B138" s="129" t="s">
        <v>199</v>
      </c>
      <c r="C138" s="79">
        <v>0</v>
      </c>
      <c r="D138" s="79">
        <f>(L54+L55+L67)*2</f>
        <v>3030</v>
      </c>
      <c r="E138" s="164"/>
      <c r="F138" s="165"/>
      <c r="G138" s="165"/>
    </row>
    <row r="139" spans="2:7" ht="36">
      <c r="B139" s="129" t="s">
        <v>214</v>
      </c>
      <c r="C139" s="79">
        <v>0</v>
      </c>
      <c r="D139" s="79">
        <f>L66*2</f>
        <v>1823.4</v>
      </c>
      <c r="E139" s="164"/>
      <c r="F139" s="165"/>
      <c r="G139" s="165"/>
    </row>
    <row r="141" spans="2:14" ht="28.5" customHeight="1">
      <c r="B141" s="2" t="s">
        <v>215</v>
      </c>
      <c r="E141" s="171">
        <f>C135+C136</f>
        <v>3263</v>
      </c>
      <c r="F141" s="172"/>
      <c r="G141" s="2" t="s">
        <v>216</v>
      </c>
      <c r="N141" s="2" t="s">
        <v>217</v>
      </c>
    </row>
    <row r="142" ht="28.5" customHeight="1">
      <c r="G142" s="2" t="s">
        <v>218</v>
      </c>
    </row>
  </sheetData>
  <sheetProtection/>
  <mergeCells count="47">
    <mergeCell ref="T106:T113"/>
    <mergeCell ref="U106:U113"/>
    <mergeCell ref="R9:R81"/>
    <mergeCell ref="S9:S81"/>
    <mergeCell ref="T9:T81"/>
    <mergeCell ref="R7:U7"/>
    <mergeCell ref="U9:U81"/>
    <mergeCell ref="R106:R113"/>
    <mergeCell ref="S106:S113"/>
    <mergeCell ref="P9:P81"/>
    <mergeCell ref="Q9:Q81"/>
    <mergeCell ref="N106:N113"/>
    <mergeCell ref="O106:O113"/>
    <mergeCell ref="P106:P113"/>
    <mergeCell ref="Q106:Q113"/>
    <mergeCell ref="E135:G135"/>
    <mergeCell ref="E137:G137"/>
    <mergeCell ref="E138:G138"/>
    <mergeCell ref="E136:G136"/>
    <mergeCell ref="J128:K128"/>
    <mergeCell ref="J129:K129"/>
    <mergeCell ref="N121:O121"/>
    <mergeCell ref="J124:K124"/>
    <mergeCell ref="J125:K125"/>
    <mergeCell ref="G123:K123"/>
    <mergeCell ref="G127:K127"/>
    <mergeCell ref="E134:G134"/>
    <mergeCell ref="E139:G139"/>
    <mergeCell ref="E141:F141"/>
    <mergeCell ref="A114:I114"/>
    <mergeCell ref="A105:I105"/>
    <mergeCell ref="B117:D117"/>
    <mergeCell ref="J118:K118"/>
    <mergeCell ref="G117:K117"/>
    <mergeCell ref="J119:K119"/>
    <mergeCell ref="J120:K120"/>
    <mergeCell ref="J121:K121"/>
    <mergeCell ref="A6:L6"/>
    <mergeCell ref="N118:O118"/>
    <mergeCell ref="N119:O119"/>
    <mergeCell ref="N120:O120"/>
    <mergeCell ref="M117:O117"/>
    <mergeCell ref="A7:L7"/>
    <mergeCell ref="A106:L106"/>
    <mergeCell ref="N9:N81"/>
    <mergeCell ref="O9:O81"/>
    <mergeCell ref="N7:Q7"/>
  </mergeCells>
  <conditionalFormatting sqref="H10:H18 H108:H113 H27:H40 H42:H43">
    <cfRule type="cellIs" priority="5" dxfId="0" operator="equal" stopIfTrue="1">
      <formula>$C$2</formula>
    </cfRule>
  </conditionalFormatting>
  <conditionalFormatting sqref="H56:H57">
    <cfRule type="cellIs" priority="4" dxfId="0" operator="equal" stopIfTrue="1">
      <formula>$C$2</formula>
    </cfRule>
  </conditionalFormatting>
  <conditionalFormatting sqref="H41">
    <cfRule type="cellIs" priority="3" dxfId="0" operator="equal" stopIfTrue="1">
      <formula>$C$2</formula>
    </cfRule>
  </conditionalFormatting>
  <conditionalFormatting sqref="H65">
    <cfRule type="cellIs" priority="2" dxfId="0" operator="equal" stopIfTrue="1">
      <formula>$C$2</formula>
    </cfRule>
  </conditionalFormatting>
  <conditionalFormatting sqref="H66">
    <cfRule type="cellIs" priority="1" dxfId="0" operator="equal" stopIfTrue="1">
      <formula>$C$2</formula>
    </cfRule>
  </conditionalFormatting>
  <printOptions/>
  <pageMargins left="0.3937007874015748" right="0.15748031496062992" top="0.1968503937007874" bottom="0.1968503937007874" header="0.15748031496062992" footer="0.1968503937007874"/>
  <pageSetup fitToHeight="1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sedin</dc:creator>
  <cp:keywords/>
  <dc:description/>
  <cp:lastModifiedBy>Ирина</cp:lastModifiedBy>
  <cp:lastPrinted>2013-06-05T08:22:29Z</cp:lastPrinted>
  <dcterms:created xsi:type="dcterms:W3CDTF">2007-01-25T05:21:24Z</dcterms:created>
  <dcterms:modified xsi:type="dcterms:W3CDTF">2016-05-13T05:21:40Z</dcterms:modified>
  <cp:category/>
  <cp:version/>
  <cp:contentType/>
  <cp:contentStatus/>
</cp:coreProperties>
</file>